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80" windowWidth="15480" windowHeight="8385"/>
  </bookViews>
  <sheets>
    <sheet name="Set Payment" sheetId="3" r:id="rId1"/>
    <sheet name="Payment Schedule" sheetId="1" r:id="rId2"/>
  </sheets>
  <definedNames>
    <definedName name="_xlnm.Print_Area" localSheetId="1">'Payment Schedule'!$A$1:$O$146</definedName>
  </definedNames>
  <calcPr calcId="125725"/>
</workbook>
</file>

<file path=xl/calcChain.xml><?xml version="1.0" encoding="utf-8"?>
<calcChain xmlns="http://schemas.openxmlformats.org/spreadsheetml/2006/main">
  <c r="G2" i="1"/>
  <c r="K2"/>
  <c r="B3" i="3" l="1"/>
  <c r="B6" i="1"/>
  <c r="B7" i="3"/>
  <c r="O2" i="1" s="1"/>
  <c r="N3" s="1"/>
  <c r="O3" l="1"/>
  <c r="B4"/>
  <c r="B8" i="3"/>
  <c r="B9" s="1"/>
  <c r="B1" i="1" s="1"/>
  <c r="N4" l="1"/>
  <c r="B13" s="1"/>
  <c r="J3"/>
  <c r="B5" s="1"/>
  <c r="O4" l="1"/>
  <c r="F3"/>
  <c r="G3" s="1"/>
  <c r="N5" l="1"/>
  <c r="B22" s="1"/>
  <c r="B7"/>
  <c r="O5" l="1"/>
  <c r="B8"/>
  <c r="K3"/>
  <c r="J4" s="1"/>
  <c r="N6" l="1"/>
  <c r="B31" s="1"/>
  <c r="D8"/>
  <c r="B15" s="1"/>
  <c r="B9"/>
  <c r="G30" s="1"/>
  <c r="K4"/>
  <c r="J5" s="1"/>
  <c r="B14"/>
  <c r="O6" l="1"/>
  <c r="F4"/>
  <c r="K5"/>
  <c r="J6" s="1"/>
  <c r="B23"/>
  <c r="N7" l="1"/>
  <c r="B40" s="1"/>
  <c r="B16"/>
  <c r="G4"/>
  <c r="K6"/>
  <c r="J7" s="1"/>
  <c r="B32"/>
  <c r="O7" l="1"/>
  <c r="B17"/>
  <c r="D17" s="1"/>
  <c r="K7"/>
  <c r="J8" s="1"/>
  <c r="B41"/>
  <c r="N8" l="1"/>
  <c r="B49" s="1"/>
  <c r="B18"/>
  <c r="G31" s="1"/>
  <c r="B24"/>
  <c r="K8"/>
  <c r="J9" s="1"/>
  <c r="B50"/>
  <c r="O8" l="1"/>
  <c r="F5"/>
  <c r="B25" s="1"/>
  <c r="K9"/>
  <c r="J10" s="1"/>
  <c r="B59"/>
  <c r="N9" l="1"/>
  <c r="B58" s="1"/>
  <c r="B26"/>
  <c r="B27" s="1"/>
  <c r="G32" s="1"/>
  <c r="G5"/>
  <c r="K10"/>
  <c r="J11" s="1"/>
  <c r="B68"/>
  <c r="O9" l="1"/>
  <c r="N10"/>
  <c r="B67" s="1"/>
  <c r="D26"/>
  <c r="B33" s="1"/>
  <c r="K11"/>
  <c r="J12" s="1"/>
  <c r="B77"/>
  <c r="O10" l="1"/>
  <c r="F6"/>
  <c r="K12"/>
  <c r="J13" s="1"/>
  <c r="B86"/>
  <c r="N11" l="1"/>
  <c r="B76" s="1"/>
  <c r="B34"/>
  <c r="G6"/>
  <c r="K13"/>
  <c r="J14" s="1"/>
  <c r="B95"/>
  <c r="O11" l="1"/>
  <c r="B35"/>
  <c r="B36" s="1"/>
  <c r="G33" s="1"/>
  <c r="K14"/>
  <c r="J15" s="1"/>
  <c r="B104"/>
  <c r="H47" s="1"/>
  <c r="N12" l="1"/>
  <c r="B85" s="1"/>
  <c r="K15"/>
  <c r="J16" s="1"/>
  <c r="B113"/>
  <c r="D35"/>
  <c r="B42" s="1"/>
  <c r="F7" s="1"/>
  <c r="B43" s="1"/>
  <c r="O12" l="1"/>
  <c r="N13"/>
  <c r="B94" s="1"/>
  <c r="O13"/>
  <c r="K16"/>
  <c r="J17" s="1"/>
  <c r="B122"/>
  <c r="B44"/>
  <c r="B45" s="1"/>
  <c r="G34" s="1"/>
  <c r="G7"/>
  <c r="N14" l="1"/>
  <c r="B103" s="1"/>
  <c r="H46" s="1"/>
  <c r="O14"/>
  <c r="K17"/>
  <c r="J18" s="1"/>
  <c r="B131"/>
  <c r="D44"/>
  <c r="B51" s="1"/>
  <c r="F8" s="1"/>
  <c r="N15" l="1"/>
  <c r="B112" s="1"/>
  <c r="K18"/>
  <c r="J19" s="1"/>
  <c r="B140"/>
  <c r="B52"/>
  <c r="G8"/>
  <c r="O15" l="1"/>
  <c r="K19"/>
  <c r="J20" s="1"/>
  <c r="B149"/>
  <c r="B53"/>
  <c r="B54" s="1"/>
  <c r="G35" s="1"/>
  <c r="N16" l="1"/>
  <c r="B121" s="1"/>
  <c r="K20"/>
  <c r="B158"/>
  <c r="D53"/>
  <c r="B60" s="1"/>
  <c r="F9" s="1"/>
  <c r="O16" l="1"/>
  <c r="B61"/>
  <c r="G9"/>
  <c r="N17" l="1"/>
  <c r="B130" s="1"/>
  <c r="B62"/>
  <c r="D62" s="1"/>
  <c r="O17" l="1"/>
  <c r="B63"/>
  <c r="G36" s="1"/>
  <c r="B69"/>
  <c r="N18" l="1"/>
  <c r="B139" s="1"/>
  <c r="F10"/>
  <c r="O18" l="1"/>
  <c r="N19" s="1"/>
  <c r="B148" s="1"/>
  <c r="B70"/>
  <c r="G10"/>
  <c r="O19" l="1"/>
  <c r="B71"/>
  <c r="D71" s="1"/>
  <c r="N20" l="1"/>
  <c r="B157" s="1"/>
  <c r="B78"/>
  <c r="B72"/>
  <c r="G37" s="1"/>
  <c r="O20" l="1"/>
  <c r="F11"/>
  <c r="B79" l="1"/>
  <c r="G11"/>
  <c r="B80" l="1"/>
  <c r="D80" s="1"/>
  <c r="B87" s="1"/>
  <c r="B81" l="1"/>
  <c r="G38" s="1"/>
  <c r="F12"/>
  <c r="B88" s="1"/>
  <c r="G12" l="1"/>
  <c r="B89"/>
  <c r="D89" l="1"/>
  <c r="B96" s="1"/>
  <c r="B90"/>
  <c r="G39" s="1"/>
  <c r="F13" l="1"/>
  <c r="B97" l="1"/>
  <c r="G13"/>
  <c r="B98" l="1"/>
  <c r="D98" l="1"/>
  <c r="B99"/>
  <c r="G40" s="1"/>
  <c r="B105" l="1"/>
  <c r="H48" l="1"/>
  <c r="F14"/>
  <c r="B106" l="1"/>
  <c r="G14"/>
  <c r="B107" l="1"/>
  <c r="B108" s="1"/>
  <c r="G41" s="1"/>
  <c r="G42" s="1"/>
  <c r="H49"/>
  <c r="H50" l="1"/>
  <c r="H51" s="1"/>
  <c r="D107"/>
  <c r="B114" s="1"/>
  <c r="F15" s="1"/>
  <c r="B115" s="1"/>
  <c r="G15" l="1"/>
  <c r="B116"/>
  <c r="D116" s="1"/>
  <c r="B123" s="1"/>
  <c r="F16" l="1"/>
  <c r="B117"/>
  <c r="B124" l="1"/>
  <c r="B125" s="1"/>
  <c r="D125" s="1"/>
  <c r="B132" s="1"/>
  <c r="G16"/>
  <c r="B126"/>
  <c r="F17" l="1"/>
  <c r="B133" s="1"/>
  <c r="B134" s="1"/>
  <c r="D134" s="1"/>
  <c r="B141" s="1"/>
  <c r="G17"/>
  <c r="B135"/>
  <c r="F18" l="1"/>
  <c r="B142" s="1"/>
  <c r="B143" s="1"/>
  <c r="D143" s="1"/>
  <c r="B150" s="1"/>
  <c r="G18"/>
  <c r="B144"/>
  <c r="F19" l="1"/>
  <c r="B151" s="1"/>
  <c r="B152" s="1"/>
  <c r="D152" s="1"/>
  <c r="B159" s="1"/>
  <c r="G19"/>
  <c r="B153"/>
  <c r="F20" l="1"/>
  <c r="B160" s="1"/>
  <c r="B161" s="1"/>
  <c r="D161" s="1"/>
  <c r="G20"/>
  <c r="B162"/>
</calcChain>
</file>

<file path=xl/comments1.xml><?xml version="1.0" encoding="utf-8"?>
<comments xmlns="http://schemas.openxmlformats.org/spreadsheetml/2006/main">
  <authors>
    <author>rev4427</author>
  </authors>
  <commentList>
    <comment ref="B1" authorId="0">
      <text>
        <r>
          <rPr>
            <b/>
            <sz val="8"/>
            <color indexed="81"/>
            <rFont val="Tahoma"/>
            <family val="2"/>
          </rPr>
          <t>rev4427:</t>
        </r>
        <r>
          <rPr>
            <sz val="8"/>
            <color indexed="81"/>
            <rFont val="Tahoma"/>
            <family val="2"/>
          </rPr>
          <t xml:space="preserve">
Enter Amount Paid in this box</t>
        </r>
      </text>
    </comment>
    <comment ref="C2" authorId="0">
      <text>
        <r>
          <rPr>
            <b/>
            <sz val="8"/>
            <color indexed="81"/>
            <rFont val="Tahoma"/>
            <family val="2"/>
          </rPr>
          <t>rev4427:</t>
        </r>
        <r>
          <rPr>
            <sz val="8"/>
            <color indexed="81"/>
            <rFont val="Tahoma"/>
            <family val="2"/>
          </rPr>
          <t xml:space="preserve">
Enter number of installments in this box</t>
        </r>
      </text>
    </comment>
    <comment ref="B4" authorId="0">
      <text>
        <r>
          <rPr>
            <b/>
            <sz val="8"/>
            <color indexed="81"/>
            <rFont val="Tahoma"/>
            <family val="2"/>
          </rPr>
          <t>rev4427:</t>
        </r>
        <r>
          <rPr>
            <sz val="8"/>
            <color indexed="81"/>
            <rFont val="Tahoma"/>
            <family val="2"/>
          </rPr>
          <t xml:space="preserve">
You can override the Pre-Litigation fee and Administrative fee in these boxes.  They will automatically populate in the Payment Schedule Sheet.</t>
        </r>
      </text>
    </comment>
  </commentList>
</comments>
</file>

<file path=xl/sharedStrings.xml><?xml version="1.0" encoding="utf-8"?>
<sst xmlns="http://schemas.openxmlformats.org/spreadsheetml/2006/main" count="237" uniqueCount="44">
  <si>
    <t>Payment 1</t>
  </si>
  <si>
    <t>per month</t>
  </si>
  <si>
    <t>Amount of Monthly Payment</t>
  </si>
  <si>
    <t>Payment 2</t>
  </si>
  <si>
    <t>Payment 3</t>
  </si>
  <si>
    <t>Base Amount</t>
  </si>
  <si>
    <t>Outstanding Balance</t>
  </si>
  <si>
    <t>Payment 4</t>
  </si>
  <si>
    <t>Payment 5</t>
  </si>
  <si>
    <t>Payment 6</t>
  </si>
  <si>
    <t>Payment 7</t>
  </si>
  <si>
    <t>Payment 8</t>
  </si>
  <si>
    <t>Payment 9</t>
  </si>
  <si>
    <t>Payment 10</t>
  </si>
  <si>
    <t>Payment 11</t>
  </si>
  <si>
    <t>Payment 12</t>
  </si>
  <si>
    <t>Monthly Payment Amount</t>
  </si>
  <si>
    <t>Balance</t>
  </si>
  <si>
    <t>Pre-Lit &amp; Admin Fees</t>
  </si>
  <si>
    <t>Amount Paid for Certificate of Delinquency</t>
  </si>
  <si>
    <t>Estimated Interest at 1% per Month</t>
  </si>
  <si>
    <t>Estimated Total Paid on Installment Plan</t>
  </si>
  <si>
    <t>Total Months for Installment Payment Plan</t>
  </si>
  <si>
    <t xml:space="preserve"> </t>
  </si>
  <si>
    <t>Pre-Lit, Admin. Fee and Accrued Interest</t>
  </si>
  <si>
    <t>Prior Accrued Interest</t>
  </si>
  <si>
    <t>Current Month Interest</t>
  </si>
  <si>
    <t>Final Payment Schedule</t>
  </si>
  <si>
    <t>Total</t>
  </si>
  <si>
    <t>Pre-Litigation Fees</t>
  </si>
  <si>
    <t>Administrative Fee</t>
  </si>
  <si>
    <t>Interest Accrued Prior to Payment Plan</t>
  </si>
  <si>
    <t>Summary of Payments:</t>
  </si>
  <si>
    <t>Monthly Processing Fee</t>
  </si>
  <si>
    <t xml:space="preserve">Monthly Processing Fee </t>
  </si>
  <si>
    <t>Monthly Interest</t>
  </si>
  <si>
    <t>Pre-Lit and Admin Fees</t>
  </si>
  <si>
    <t>Payment 13</t>
  </si>
  <si>
    <t>Payment 14</t>
  </si>
  <si>
    <t>Payment 15</t>
  </si>
  <si>
    <t>Payment 16</t>
  </si>
  <si>
    <t>Payment 17</t>
  </si>
  <si>
    <t>Payment 18</t>
  </si>
  <si>
    <t>Monthly Service Fees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</si>
</sst>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2" xfId="0" applyBorder="1" applyProtection="1">
      <protection locked="0"/>
    </xf>
    <xf numFmtId="44" fontId="0" fillId="3" borderId="2" xfId="1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0" xfId="0" applyProtection="1">
      <protection locked="0"/>
    </xf>
    <xf numFmtId="44" fontId="0" fillId="2" borderId="2" xfId="1" applyNumberFormat="1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44" fontId="0" fillId="2" borderId="2" xfId="1" applyFont="1" applyFill="1" applyBorder="1" applyProtection="1">
      <protection locked="0"/>
    </xf>
    <xf numFmtId="44" fontId="0" fillId="0" borderId="0" xfId="1" applyFont="1" applyProtection="1">
      <protection locked="0"/>
    </xf>
    <xf numFmtId="44" fontId="0" fillId="0" borderId="0" xfId="1" applyNumberFormat="1" applyFont="1" applyProtection="1">
      <protection locked="0"/>
    </xf>
    <xf numFmtId="0" fontId="0" fillId="0" borderId="0" xfId="0" applyBorder="1" applyProtection="1">
      <protection locked="0"/>
    </xf>
    <xf numFmtId="44" fontId="0" fillId="0" borderId="0" xfId="0" applyNumberFormat="1" applyBorder="1" applyProtection="1">
      <protection locked="0"/>
    </xf>
    <xf numFmtId="8" fontId="0" fillId="0" borderId="0" xfId="0" applyNumberFormat="1" applyBorder="1" applyProtection="1">
      <protection locked="0"/>
    </xf>
    <xf numFmtId="44" fontId="0" fillId="0" borderId="0" xfId="1" applyNumberFormat="1" applyFont="1" applyBorder="1" applyProtection="1">
      <protection locked="0"/>
    </xf>
    <xf numFmtId="44" fontId="0" fillId="0" borderId="0" xfId="0" applyNumberFormat="1" applyProtection="1">
      <protection locked="0"/>
    </xf>
    <xf numFmtId="44" fontId="0" fillId="0" borderId="2" xfId="1" applyNumberFormat="1" applyFont="1" applyBorder="1" applyProtection="1"/>
    <xf numFmtId="164" fontId="0" fillId="0" borderId="2" xfId="1" applyNumberFormat="1" applyFont="1" applyBorder="1" applyProtection="1"/>
    <xf numFmtId="0" fontId="0" fillId="0" borderId="2" xfId="0" applyBorder="1" applyProtection="1"/>
    <xf numFmtId="0" fontId="4" fillId="4" borderId="2" xfId="0" applyFont="1" applyFill="1" applyBorder="1" applyProtection="1">
      <protection locked="0"/>
    </xf>
    <xf numFmtId="44" fontId="5" fillId="4" borderId="2" xfId="1" applyNumberFormat="1" applyFont="1" applyFill="1" applyBorder="1" applyProtection="1"/>
    <xf numFmtId="44" fontId="5" fillId="0" borderId="0" xfId="0" applyNumberFormat="1" applyFont="1" applyProtection="1">
      <protection locked="0"/>
    </xf>
    <xf numFmtId="44" fontId="5" fillId="5" borderId="6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44" fontId="5" fillId="5" borderId="7" xfId="0" applyNumberFormat="1" applyFont="1" applyFill="1" applyBorder="1" applyProtection="1"/>
    <xf numFmtId="0" fontId="4" fillId="4" borderId="1" xfId="0" applyFont="1" applyFill="1" applyBorder="1" applyProtection="1">
      <protection locked="0"/>
    </xf>
    <xf numFmtId="0" fontId="5" fillId="5" borderId="2" xfId="0" applyFont="1" applyFill="1" applyBorder="1" applyProtection="1">
      <protection locked="0"/>
    </xf>
    <xf numFmtId="44" fontId="5" fillId="5" borderId="2" xfId="0" applyNumberFormat="1" applyFont="1" applyFill="1" applyBorder="1" applyProtection="1"/>
    <xf numFmtId="44" fontId="5" fillId="5" borderId="5" xfId="0" applyNumberFormat="1" applyFont="1" applyFill="1" applyBorder="1" applyProtection="1"/>
    <xf numFmtId="44" fontId="5" fillId="0" borderId="0" xfId="0" applyNumberFormat="1" applyFont="1" applyBorder="1" applyProtection="1"/>
    <xf numFmtId="44" fontId="5" fillId="0" borderId="0" xfId="1" applyNumberFormat="1" applyFont="1" applyBorder="1" applyProtection="1"/>
    <xf numFmtId="44" fontId="5" fillId="0" borderId="0" xfId="0" applyNumberFormat="1" applyFont="1" applyProtection="1"/>
    <xf numFmtId="0" fontId="4" fillId="0" borderId="0" xfId="0" applyFont="1" applyAlignment="1" applyProtection="1">
      <alignment horizontal="right"/>
      <protection locked="0"/>
    </xf>
    <xf numFmtId="44" fontId="5" fillId="0" borderId="10" xfId="0" applyNumberFormat="1" applyFont="1" applyBorder="1" applyProtection="1"/>
    <xf numFmtId="0" fontId="5" fillId="0" borderId="0" xfId="0" applyFont="1" applyFill="1" applyBorder="1" applyProtection="1">
      <protection locked="0"/>
    </xf>
    <xf numFmtId="44" fontId="5" fillId="0" borderId="0" xfId="0" applyNumberFormat="1" applyFont="1" applyFill="1" applyBorder="1" applyProtection="1">
      <protection locked="0"/>
    </xf>
    <xf numFmtId="44" fontId="5" fillId="0" borderId="0" xfId="0" applyNumberFormat="1" applyFont="1" applyFill="1" applyProtection="1">
      <protection locked="0"/>
    </xf>
    <xf numFmtId="0" fontId="4" fillId="4" borderId="2" xfId="0" applyFont="1" applyFill="1" applyBorder="1" applyAlignment="1" applyProtection="1">
      <alignment horizontal="center"/>
      <protection locked="0"/>
    </xf>
    <xf numFmtId="44" fontId="5" fillId="0" borderId="1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Border="1" applyProtection="1">
      <protection locked="0"/>
    </xf>
    <xf numFmtId="44" fontId="5" fillId="0" borderId="0" xfId="0" applyNumberFormat="1" applyFont="1" applyBorder="1" applyProtection="1">
      <protection locked="0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8" xfId="0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 applyProtection="1">
      <alignment horizontal="center" vertical="center"/>
      <protection locked="0"/>
    </xf>
    <xf numFmtId="0" fontId="6" fillId="5" borderId="9" xfId="0" applyFont="1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4"/>
  <sheetViews>
    <sheetView tabSelected="1" workbookViewId="0">
      <selection activeCell="A13" sqref="A13"/>
    </sheetView>
  </sheetViews>
  <sheetFormatPr defaultRowHeight="15"/>
  <cols>
    <col min="1" max="1" width="47.5703125" style="4" customWidth="1"/>
    <col min="2" max="2" width="10.7109375" style="14" customWidth="1"/>
    <col min="3" max="3" width="7.42578125" style="4" customWidth="1"/>
    <col min="4" max="4" width="10.28515625" style="4" bestFit="1" customWidth="1"/>
    <col min="5" max="16384" width="9.140625" style="4"/>
  </cols>
  <sheetData>
    <row r="1" spans="1:5">
      <c r="A1" s="1" t="s">
        <v>19</v>
      </c>
      <c r="B1" s="2">
        <v>0</v>
      </c>
      <c r="C1" s="3"/>
      <c r="D1" s="3"/>
    </row>
    <row r="2" spans="1:5">
      <c r="A2" s="1" t="s">
        <v>22</v>
      </c>
      <c r="B2" s="5"/>
      <c r="C2" s="6"/>
      <c r="D2" s="3"/>
    </row>
    <row r="3" spans="1:5">
      <c r="A3" s="1" t="s">
        <v>20</v>
      </c>
      <c r="B3" s="15">
        <f>0.01*B1*C2</f>
        <v>0</v>
      </c>
      <c r="C3" s="3"/>
      <c r="D3" s="3"/>
    </row>
    <row r="4" spans="1:5">
      <c r="A4" s="1" t="s">
        <v>29</v>
      </c>
      <c r="B4" s="2">
        <v>0</v>
      </c>
      <c r="C4" s="7"/>
      <c r="D4" s="7"/>
      <c r="E4" s="8"/>
    </row>
    <row r="5" spans="1:5">
      <c r="A5" s="1" t="s">
        <v>30</v>
      </c>
      <c r="B5" s="2">
        <v>0</v>
      </c>
      <c r="C5" s="3"/>
      <c r="D5" s="3"/>
    </row>
    <row r="6" spans="1:5">
      <c r="A6" s="1" t="s">
        <v>31</v>
      </c>
      <c r="B6" s="2">
        <v>0</v>
      </c>
      <c r="C6" s="3"/>
      <c r="D6" s="3"/>
    </row>
    <row r="7" spans="1:5">
      <c r="A7" s="1" t="s">
        <v>34</v>
      </c>
      <c r="B7" s="15">
        <f>8*C2</f>
        <v>0</v>
      </c>
      <c r="C7" s="16">
        <v>8</v>
      </c>
      <c r="D7" s="17" t="s">
        <v>1</v>
      </c>
    </row>
    <row r="8" spans="1:5">
      <c r="A8" s="1" t="s">
        <v>21</v>
      </c>
      <c r="B8" s="15">
        <f>B1+B3+B4+B5+B6+B7</f>
        <v>0</v>
      </c>
      <c r="C8" s="3"/>
      <c r="D8" s="3"/>
    </row>
    <row r="9" spans="1:5">
      <c r="A9" s="1" t="s">
        <v>2</v>
      </c>
      <c r="B9" s="15" t="e">
        <f>B8/C2</f>
        <v>#DIV/0!</v>
      </c>
      <c r="C9" s="3"/>
      <c r="D9" s="3"/>
    </row>
    <row r="10" spans="1:5">
      <c r="B10" s="9"/>
    </row>
    <row r="11" spans="1:5" s="10" customFormat="1">
      <c r="B11" s="11"/>
    </row>
    <row r="12" spans="1:5" s="10" customFormat="1">
      <c r="A12" s="12"/>
      <c r="B12" s="11"/>
    </row>
    <row r="13" spans="1:5" s="10" customFormat="1">
      <c r="B13" s="11"/>
    </row>
    <row r="14" spans="1:5" s="10" customFormat="1">
      <c r="B14" s="13"/>
    </row>
    <row r="15" spans="1:5" s="10" customFormat="1">
      <c r="B15" s="11"/>
    </row>
    <row r="16" spans="1:5" s="10" customFormat="1">
      <c r="B16" s="11"/>
    </row>
    <row r="17" spans="2:12" s="10" customFormat="1">
      <c r="B17" s="11"/>
    </row>
    <row r="18" spans="2:12" s="10" customFormat="1">
      <c r="B18" s="11"/>
    </row>
    <row r="19" spans="2:12" s="10" customFormat="1">
      <c r="B19" s="11"/>
    </row>
    <row r="20" spans="2:12" s="10" customFormat="1">
      <c r="B20" s="11"/>
    </row>
    <row r="21" spans="2:12" s="10" customFormat="1">
      <c r="B21" s="13"/>
    </row>
    <row r="22" spans="2:12" s="10" customFormat="1">
      <c r="B22" s="11"/>
    </row>
    <row r="23" spans="2:12" s="10" customFormat="1">
      <c r="B23" s="11"/>
      <c r="L23" s="12"/>
    </row>
    <row r="24" spans="2:12" s="10" customFormat="1">
      <c r="B24" s="11"/>
    </row>
    <row r="25" spans="2:12" s="10" customFormat="1">
      <c r="B25" s="11"/>
    </row>
    <row r="26" spans="2:12" s="10" customFormat="1">
      <c r="B26" s="11"/>
    </row>
    <row r="27" spans="2:12" s="10" customFormat="1">
      <c r="B27" s="11"/>
    </row>
    <row r="28" spans="2:12" s="10" customFormat="1">
      <c r="B28" s="13"/>
    </row>
    <row r="29" spans="2:12" s="10" customFormat="1">
      <c r="B29" s="13"/>
      <c r="C29" s="11"/>
      <c r="D29" s="11"/>
    </row>
    <row r="30" spans="2:12" s="10" customFormat="1">
      <c r="B30" s="11"/>
    </row>
    <row r="31" spans="2:12" s="10" customFormat="1">
      <c r="B31" s="11"/>
    </row>
    <row r="32" spans="2:12" s="10" customFormat="1">
      <c r="B32" s="11"/>
    </row>
    <row r="33" spans="2:4" s="10" customFormat="1">
      <c r="B33" s="11"/>
    </row>
    <row r="34" spans="2:4" s="10" customFormat="1">
      <c r="B34" s="11"/>
    </row>
    <row r="35" spans="2:4" s="10" customFormat="1">
      <c r="B35" s="11"/>
    </row>
    <row r="36" spans="2:4" s="10" customFormat="1">
      <c r="B36" s="13"/>
      <c r="C36" s="11"/>
      <c r="D36" s="11"/>
    </row>
    <row r="37" spans="2:4" s="10" customFormat="1">
      <c r="B37" s="11"/>
    </row>
    <row r="38" spans="2:4" s="10" customFormat="1">
      <c r="B38" s="11"/>
    </row>
    <row r="39" spans="2:4" s="10" customFormat="1">
      <c r="B39" s="11"/>
    </row>
    <row r="40" spans="2:4" s="10" customFormat="1">
      <c r="B40" s="11"/>
    </row>
    <row r="41" spans="2:4" s="10" customFormat="1">
      <c r="B41" s="11"/>
    </row>
    <row r="42" spans="2:4" s="10" customFormat="1">
      <c r="B42" s="11"/>
    </row>
    <row r="43" spans="2:4" s="10" customFormat="1">
      <c r="B43" s="13"/>
      <c r="C43" s="11"/>
      <c r="D43" s="11"/>
    </row>
    <row r="44" spans="2:4" s="10" customFormat="1">
      <c r="B44" s="11"/>
    </row>
    <row r="45" spans="2:4" s="10" customFormat="1">
      <c r="B45" s="11"/>
    </row>
    <row r="46" spans="2:4" s="10" customFormat="1">
      <c r="B46" s="11"/>
    </row>
    <row r="47" spans="2:4" s="10" customFormat="1">
      <c r="B47" s="11"/>
    </row>
    <row r="48" spans="2:4" s="10" customFormat="1">
      <c r="B48" s="11"/>
    </row>
    <row r="49" spans="2:4" s="10" customFormat="1">
      <c r="B49" s="11"/>
    </row>
    <row r="50" spans="2:4" s="10" customFormat="1">
      <c r="B50" s="13"/>
      <c r="C50" s="11"/>
      <c r="D50" s="11"/>
    </row>
    <row r="51" spans="2:4" s="10" customFormat="1">
      <c r="B51" s="11"/>
    </row>
    <row r="52" spans="2:4" s="10" customFormat="1">
      <c r="B52" s="11"/>
    </row>
    <row r="53" spans="2:4" s="10" customFormat="1">
      <c r="B53" s="11"/>
    </row>
    <row r="54" spans="2:4" s="10" customFormat="1">
      <c r="B54" s="11"/>
    </row>
    <row r="55" spans="2:4" s="10" customFormat="1">
      <c r="B55" s="11"/>
    </row>
    <row r="56" spans="2:4" s="10" customFormat="1">
      <c r="B56" s="11"/>
    </row>
    <row r="57" spans="2:4" s="10" customFormat="1">
      <c r="B57" s="13"/>
      <c r="C57" s="11"/>
      <c r="D57" s="11"/>
    </row>
    <row r="58" spans="2:4" s="10" customFormat="1">
      <c r="B58" s="11"/>
    </row>
    <row r="59" spans="2:4" s="10" customFormat="1">
      <c r="B59" s="11"/>
    </row>
    <row r="60" spans="2:4" s="10" customFormat="1">
      <c r="B60" s="11"/>
    </row>
    <row r="61" spans="2:4" s="10" customFormat="1">
      <c r="B61" s="11"/>
    </row>
    <row r="62" spans="2:4" s="10" customFormat="1">
      <c r="B62" s="11"/>
    </row>
    <row r="63" spans="2:4" s="10" customFormat="1">
      <c r="B63" s="11"/>
    </row>
    <row r="64" spans="2:4" s="10" customFormat="1">
      <c r="B64" s="13"/>
      <c r="C64" s="11"/>
      <c r="D64" s="11"/>
    </row>
    <row r="65" spans="2:4" s="10" customFormat="1">
      <c r="B65" s="11"/>
    </row>
    <row r="66" spans="2:4" s="10" customFormat="1">
      <c r="B66" s="11"/>
    </row>
    <row r="67" spans="2:4" s="10" customFormat="1">
      <c r="B67" s="11"/>
    </row>
    <row r="68" spans="2:4" s="10" customFormat="1">
      <c r="B68" s="11"/>
    </row>
    <row r="69" spans="2:4" s="10" customFormat="1">
      <c r="B69" s="11"/>
    </row>
    <row r="70" spans="2:4" s="10" customFormat="1">
      <c r="B70" s="11"/>
    </row>
    <row r="71" spans="2:4" s="10" customFormat="1">
      <c r="B71" s="13"/>
      <c r="C71" s="11"/>
      <c r="D71" s="11"/>
    </row>
    <row r="72" spans="2:4" s="10" customFormat="1">
      <c r="B72" s="11"/>
    </row>
    <row r="73" spans="2:4" s="10" customFormat="1">
      <c r="B73" s="11"/>
    </row>
    <row r="74" spans="2:4" s="10" customFormat="1">
      <c r="B74" s="11"/>
    </row>
    <row r="75" spans="2:4" s="10" customFormat="1">
      <c r="B75" s="11"/>
    </row>
    <row r="76" spans="2:4" s="10" customFormat="1">
      <c r="B76" s="11"/>
    </row>
    <row r="77" spans="2:4" s="10" customFormat="1">
      <c r="B77" s="11"/>
    </row>
    <row r="78" spans="2:4" s="10" customFormat="1">
      <c r="B78" s="13"/>
      <c r="C78" s="11"/>
      <c r="D78" s="11"/>
    </row>
    <row r="79" spans="2:4" s="10" customFormat="1">
      <c r="B79" s="11"/>
    </row>
    <row r="80" spans="2:4" s="10" customFormat="1">
      <c r="B80" s="11"/>
    </row>
    <row r="81" spans="2:4" s="10" customFormat="1">
      <c r="B81" s="11"/>
    </row>
    <row r="82" spans="2:4" s="10" customFormat="1">
      <c r="B82" s="11"/>
    </row>
    <row r="83" spans="2:4" s="10" customFormat="1">
      <c r="B83" s="11"/>
    </row>
    <row r="84" spans="2:4" s="10" customFormat="1">
      <c r="B84" s="11"/>
    </row>
    <row r="85" spans="2:4" s="10" customFormat="1">
      <c r="B85" s="13"/>
      <c r="C85" s="11"/>
      <c r="D85" s="11"/>
    </row>
    <row r="86" spans="2:4" s="10" customFormat="1">
      <c r="B86" s="11"/>
    </row>
    <row r="87" spans="2:4" s="10" customFormat="1">
      <c r="B87" s="11"/>
    </row>
    <row r="88" spans="2:4" s="10" customFormat="1">
      <c r="B88" s="11"/>
    </row>
    <row r="89" spans="2:4" s="10" customFormat="1">
      <c r="B89" s="11"/>
    </row>
    <row r="90" spans="2:4" s="10" customFormat="1">
      <c r="B90" s="11"/>
    </row>
    <row r="91" spans="2:4" s="10" customFormat="1">
      <c r="B91" s="11"/>
    </row>
    <row r="92" spans="2:4" s="10" customFormat="1">
      <c r="B92" s="13"/>
      <c r="C92" s="11"/>
      <c r="D92" s="11"/>
    </row>
    <row r="93" spans="2:4" s="10" customFormat="1">
      <c r="B93" s="11"/>
    </row>
    <row r="94" spans="2:4" s="10" customFormat="1">
      <c r="B94" s="11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63"/>
  <sheetViews>
    <sheetView workbookViewId="0">
      <selection activeCell="G2" sqref="G2"/>
    </sheetView>
  </sheetViews>
  <sheetFormatPr defaultRowHeight="11.25"/>
  <cols>
    <col min="1" max="1" width="37.5703125" style="22" bestFit="1" customWidth="1"/>
    <col min="2" max="2" width="10.5703125" style="20" bestFit="1" customWidth="1"/>
    <col min="3" max="3" width="20.28515625" style="20" customWidth="1"/>
    <col min="4" max="4" width="15.140625" style="20" bestFit="1" customWidth="1"/>
    <col min="5" max="5" width="12.85546875" style="22" customWidth="1"/>
    <col min="6" max="6" width="11.28515625" style="20" customWidth="1"/>
    <col min="7" max="7" width="12.28515625" style="20" customWidth="1"/>
    <col min="8" max="8" width="10.7109375" style="22" customWidth="1"/>
    <col min="9" max="9" width="12.140625" style="22" customWidth="1"/>
    <col min="10" max="10" width="12.28515625" style="22" customWidth="1"/>
    <col min="11" max="11" width="10.85546875" style="22" customWidth="1"/>
    <col min="12" max="12" width="9.140625" style="22"/>
    <col min="13" max="13" width="11.42578125" style="22" customWidth="1"/>
    <col min="14" max="14" width="10.28515625" style="22" customWidth="1"/>
    <col min="15" max="16384" width="9.140625" style="22"/>
  </cols>
  <sheetData>
    <row r="1" spans="1:15">
      <c r="A1" s="18" t="s">
        <v>16</v>
      </c>
      <c r="B1" s="19" t="e">
        <f>'Set Payment'!B9</f>
        <v>#DIV/0!</v>
      </c>
      <c r="E1" s="42" t="s">
        <v>18</v>
      </c>
      <c r="F1" s="43"/>
      <c r="G1" s="21" t="s">
        <v>17</v>
      </c>
      <c r="I1" s="42" t="s">
        <v>25</v>
      </c>
      <c r="J1" s="43"/>
      <c r="K1" s="21" t="s">
        <v>17</v>
      </c>
      <c r="M1" s="42" t="s">
        <v>43</v>
      </c>
      <c r="N1" s="43"/>
      <c r="O1" s="21" t="s">
        <v>17</v>
      </c>
    </row>
    <row r="2" spans="1:15" ht="12" thickBot="1">
      <c r="E2" s="44"/>
      <c r="F2" s="45"/>
      <c r="G2" s="23">
        <f>'Set Payment'!B4+'Set Payment'!B5</f>
        <v>0</v>
      </c>
      <c r="I2" s="44"/>
      <c r="J2" s="45"/>
      <c r="K2" s="23">
        <f>'Set Payment'!B6</f>
        <v>0</v>
      </c>
      <c r="M2" s="44"/>
      <c r="N2" s="45"/>
      <c r="O2" s="23">
        <f>'Set Payment'!B7</f>
        <v>0</v>
      </c>
    </row>
    <row r="3" spans="1:15" ht="12" thickBot="1">
      <c r="A3" s="24" t="s">
        <v>0</v>
      </c>
      <c r="E3" s="25" t="s">
        <v>0</v>
      </c>
      <c r="F3" s="26" t="e">
        <f>IF(G2&lt;=($B$1-$B$4-B5-B6),G2,($B$1-$B$4-B5-B6))</f>
        <v>#DIV/0!</v>
      </c>
      <c r="G3" s="27" t="e">
        <f>G2-F3</f>
        <v>#DIV/0!</v>
      </c>
      <c r="I3" s="25" t="s">
        <v>0</v>
      </c>
      <c r="J3" s="26" t="e">
        <f>IF(K2&lt;=($B$1-$B$4-$B$6),K2,($B$1-$B$4-$B$6))</f>
        <v>#DIV/0!</v>
      </c>
      <c r="K3" s="27" t="e">
        <f>K2-J3</f>
        <v>#DIV/0!</v>
      </c>
      <c r="M3" s="25" t="s">
        <v>0</v>
      </c>
      <c r="N3" s="26">
        <f>IF(O2&gt;'Payment Schedule'!$C$7,'Set Payment'!$C$7,0)</f>
        <v>0</v>
      </c>
      <c r="O3" s="27">
        <f>O2-N3</f>
        <v>0</v>
      </c>
    </row>
    <row r="4" spans="1:15">
      <c r="A4" s="22" t="s">
        <v>33</v>
      </c>
      <c r="B4" s="28">
        <f>N3</f>
        <v>0</v>
      </c>
      <c r="E4" s="25" t="s">
        <v>3</v>
      </c>
      <c r="F4" s="26" t="e">
        <f>IF(G3&lt;=($B$1-$B$4-B14-B15),G3,($B$1-$B$4-B14-B15))</f>
        <v>#DIV/0!</v>
      </c>
      <c r="G4" s="26" t="e">
        <f t="shared" ref="G4:G6" si="0">G3-F4</f>
        <v>#DIV/0!</v>
      </c>
      <c r="I4" s="25" t="s">
        <v>3</v>
      </c>
      <c r="J4" s="26" t="e">
        <f t="shared" ref="J4:J20" si="1">IF(K3&lt;=($B$1-$B$4-$B$6),K3,($B$1-$B$4-$B$6))</f>
        <v>#DIV/0!</v>
      </c>
      <c r="K4" s="26" t="e">
        <f t="shared" ref="K4:K14" si="2">K3-J4</f>
        <v>#DIV/0!</v>
      </c>
      <c r="M4" s="25" t="s">
        <v>3</v>
      </c>
      <c r="N4" s="26">
        <f>IF(O3&gt;'Payment Schedule'!$C$7,'Set Payment'!$C$7,0)</f>
        <v>0</v>
      </c>
      <c r="O4" s="27">
        <f t="shared" ref="O4:O20" si="3">O3-N4</f>
        <v>0</v>
      </c>
    </row>
    <row r="5" spans="1:15">
      <c r="A5" s="22" t="s">
        <v>25</v>
      </c>
      <c r="B5" s="28" t="e">
        <f>J3</f>
        <v>#DIV/0!</v>
      </c>
      <c r="E5" s="25" t="s">
        <v>4</v>
      </c>
      <c r="F5" s="26" t="e">
        <f>IF(G4&lt;=($B$1-$B$4-B23-B24),G4,($B$1-$B$4-B23-B24))</f>
        <v>#DIV/0!</v>
      </c>
      <c r="G5" s="26" t="e">
        <f t="shared" si="0"/>
        <v>#DIV/0!</v>
      </c>
      <c r="I5" s="25" t="s">
        <v>4</v>
      </c>
      <c r="J5" s="26" t="e">
        <f t="shared" si="1"/>
        <v>#DIV/0!</v>
      </c>
      <c r="K5" s="26" t="e">
        <f t="shared" si="2"/>
        <v>#DIV/0!</v>
      </c>
      <c r="M5" s="25" t="s">
        <v>4</v>
      </c>
      <c r="N5" s="26">
        <f>IF(O4&gt;'Payment Schedule'!$C$7,'Set Payment'!$C$7,0)</f>
        <v>0</v>
      </c>
      <c r="O5" s="27">
        <f t="shared" si="3"/>
        <v>0</v>
      </c>
    </row>
    <row r="6" spans="1:15">
      <c r="A6" s="22" t="s">
        <v>26</v>
      </c>
      <c r="B6" s="28">
        <f>0.01*'Set Payment'!B1</f>
        <v>0</v>
      </c>
      <c r="E6" s="25" t="s">
        <v>7</v>
      </c>
      <c r="F6" s="26" t="e">
        <f>IF(G5&lt;=($B$1-$B$4-B32-B33),G5,($B$1-$B$4-B32-B33))</f>
        <v>#DIV/0!</v>
      </c>
      <c r="G6" s="26" t="e">
        <f t="shared" si="0"/>
        <v>#DIV/0!</v>
      </c>
      <c r="I6" s="25" t="s">
        <v>7</v>
      </c>
      <c r="J6" s="26" t="e">
        <f t="shared" si="1"/>
        <v>#DIV/0!</v>
      </c>
      <c r="K6" s="26" t="e">
        <f t="shared" si="2"/>
        <v>#DIV/0!</v>
      </c>
      <c r="M6" s="25" t="s">
        <v>7</v>
      </c>
      <c r="N6" s="26">
        <f>IF(O5&gt;'Payment Schedule'!$C$7,'Set Payment'!$C$7,0)</f>
        <v>0</v>
      </c>
      <c r="O6" s="27">
        <f t="shared" si="3"/>
        <v>0</v>
      </c>
    </row>
    <row r="7" spans="1:15">
      <c r="A7" s="22" t="s">
        <v>24</v>
      </c>
      <c r="B7" s="29" t="e">
        <f>F3</f>
        <v>#DIV/0!</v>
      </c>
      <c r="E7" s="25" t="s">
        <v>8</v>
      </c>
      <c r="F7" s="26" t="e">
        <f>IF(G6&lt;=($B$1-$B$4-B41-B42),G6,($B$1-$B$4-B41-B42))</f>
        <v>#DIV/0!</v>
      </c>
      <c r="G7" s="26" t="e">
        <f t="shared" ref="G7:G14" si="4">G6-F7</f>
        <v>#DIV/0!</v>
      </c>
      <c r="I7" s="25" t="s">
        <v>8</v>
      </c>
      <c r="J7" s="26" t="e">
        <f t="shared" si="1"/>
        <v>#DIV/0!</v>
      </c>
      <c r="K7" s="26" t="e">
        <f t="shared" si="2"/>
        <v>#DIV/0!</v>
      </c>
      <c r="M7" s="25" t="s">
        <v>8</v>
      </c>
      <c r="N7" s="26">
        <f>IF(O6&gt;'Payment Schedule'!$C$7,'Set Payment'!$C$7,0)</f>
        <v>0</v>
      </c>
      <c r="O7" s="27">
        <f t="shared" si="3"/>
        <v>0</v>
      </c>
    </row>
    <row r="8" spans="1:15">
      <c r="A8" s="22" t="s">
        <v>5</v>
      </c>
      <c r="B8" s="29" t="e">
        <f>$B$1-B4-B5-B6-B7</f>
        <v>#DIV/0!</v>
      </c>
      <c r="C8" s="20" t="s">
        <v>6</v>
      </c>
      <c r="D8" s="30" t="e">
        <f>'Set Payment'!B1-B8</f>
        <v>#DIV/0!</v>
      </c>
      <c r="E8" s="25" t="s">
        <v>9</v>
      </c>
      <c r="F8" s="26" t="e">
        <f>IF(G7&lt;=($B$1-$B$4-B50-B51),G7,($B$1-$B$4-B50-B51))</f>
        <v>#DIV/0!</v>
      </c>
      <c r="G8" s="26" t="e">
        <f t="shared" si="4"/>
        <v>#DIV/0!</v>
      </c>
      <c r="I8" s="25" t="s">
        <v>9</v>
      </c>
      <c r="J8" s="26" t="e">
        <f t="shared" si="1"/>
        <v>#DIV/0!</v>
      </c>
      <c r="K8" s="26" t="e">
        <f t="shared" si="2"/>
        <v>#DIV/0!</v>
      </c>
      <c r="M8" s="25" t="s">
        <v>9</v>
      </c>
      <c r="N8" s="26">
        <f>IF(O7&gt;'Payment Schedule'!$C$7,'Set Payment'!$C$7,0)</f>
        <v>0</v>
      </c>
      <c r="O8" s="27">
        <f t="shared" si="3"/>
        <v>0</v>
      </c>
    </row>
    <row r="9" spans="1:15" ht="12" thickBot="1">
      <c r="A9" s="31" t="s">
        <v>0</v>
      </c>
      <c r="B9" s="32" t="e">
        <f>SUM(B4:B8)</f>
        <v>#DIV/0!</v>
      </c>
      <c r="E9" s="25" t="s">
        <v>10</v>
      </c>
      <c r="F9" s="26" t="e">
        <f>IF(G8&lt;=($B$1-$B$4-B59-B60),G8,($B$1-$B$4-B59-B60))</f>
        <v>#DIV/0!</v>
      </c>
      <c r="G9" s="26" t="e">
        <f t="shared" si="4"/>
        <v>#DIV/0!</v>
      </c>
      <c r="I9" s="25" t="s">
        <v>10</v>
      </c>
      <c r="J9" s="26" t="e">
        <f t="shared" si="1"/>
        <v>#DIV/0!</v>
      </c>
      <c r="K9" s="26" t="e">
        <f t="shared" si="2"/>
        <v>#DIV/0!</v>
      </c>
      <c r="M9" s="25" t="s">
        <v>10</v>
      </c>
      <c r="N9" s="26">
        <f>IF(O8&gt;'Payment Schedule'!$C$7,'Set Payment'!$C$7,0)</f>
        <v>0</v>
      </c>
      <c r="O9" s="27">
        <f t="shared" si="3"/>
        <v>0</v>
      </c>
    </row>
    <row r="10" spans="1:15" ht="12" thickTop="1">
      <c r="B10" s="30"/>
      <c r="E10" s="25" t="s">
        <v>11</v>
      </c>
      <c r="F10" s="26" t="e">
        <f>IF(G9&lt;=($B$1-$B$4-B68-B69),G9,($B$1-$B$4-B68-B69))</f>
        <v>#DIV/0!</v>
      </c>
      <c r="G10" s="26" t="e">
        <f t="shared" si="4"/>
        <v>#DIV/0!</v>
      </c>
      <c r="I10" s="25" t="s">
        <v>11</v>
      </c>
      <c r="J10" s="26" t="e">
        <f t="shared" si="1"/>
        <v>#DIV/0!</v>
      </c>
      <c r="K10" s="26" t="e">
        <f t="shared" si="2"/>
        <v>#DIV/0!</v>
      </c>
      <c r="M10" s="25" t="s">
        <v>11</v>
      </c>
      <c r="N10" s="26">
        <f>IF(O9&gt;'Payment Schedule'!$C$7,'Set Payment'!$C$7,0)</f>
        <v>0</v>
      </c>
      <c r="O10" s="27">
        <f t="shared" si="3"/>
        <v>0</v>
      </c>
    </row>
    <row r="11" spans="1:15">
      <c r="B11" s="30"/>
      <c r="E11" s="25" t="s">
        <v>12</v>
      </c>
      <c r="F11" s="26" t="e">
        <f>IF(G10&lt;=($B$1-$B$4-B77-B78),G10,($B$1-$B$4-B77-B78))</f>
        <v>#DIV/0!</v>
      </c>
      <c r="G11" s="26" t="e">
        <f t="shared" si="4"/>
        <v>#DIV/0!</v>
      </c>
      <c r="I11" s="25" t="s">
        <v>12</v>
      </c>
      <c r="J11" s="26" t="e">
        <f t="shared" si="1"/>
        <v>#DIV/0!</v>
      </c>
      <c r="K11" s="26" t="e">
        <f t="shared" si="2"/>
        <v>#DIV/0!</v>
      </c>
      <c r="M11" s="25" t="s">
        <v>12</v>
      </c>
      <c r="N11" s="26">
        <f>IF(O10&gt;'Payment Schedule'!$C$7,'Set Payment'!$C$7,0)</f>
        <v>0</v>
      </c>
      <c r="O11" s="27">
        <f t="shared" si="3"/>
        <v>0</v>
      </c>
    </row>
    <row r="12" spans="1:15" ht="12" thickBot="1">
      <c r="A12" s="24" t="s">
        <v>3</v>
      </c>
      <c r="B12" s="30"/>
      <c r="E12" s="25" t="s">
        <v>13</v>
      </c>
      <c r="F12" s="26" t="e">
        <f>IF(G11&lt;=($B$1-$B$4-B86-B87),G11,($B$1-$B$4-B86-B87))</f>
        <v>#DIV/0!</v>
      </c>
      <c r="G12" s="26" t="e">
        <f t="shared" si="4"/>
        <v>#DIV/0!</v>
      </c>
      <c r="I12" s="25" t="s">
        <v>13</v>
      </c>
      <c r="J12" s="26" t="e">
        <f t="shared" si="1"/>
        <v>#DIV/0!</v>
      </c>
      <c r="K12" s="26" t="e">
        <f t="shared" si="2"/>
        <v>#DIV/0!</v>
      </c>
      <c r="M12" s="25" t="s">
        <v>13</v>
      </c>
      <c r="N12" s="26">
        <f>IF(O11&gt;'Payment Schedule'!$C$7,'Set Payment'!$C$7,0)</f>
        <v>0</v>
      </c>
      <c r="O12" s="27">
        <f t="shared" si="3"/>
        <v>0</v>
      </c>
    </row>
    <row r="13" spans="1:15">
      <c r="A13" s="22" t="s">
        <v>33</v>
      </c>
      <c r="B13" s="28">
        <f>N4</f>
        <v>0</v>
      </c>
      <c r="E13" s="25" t="s">
        <v>14</v>
      </c>
      <c r="F13" s="26" t="e">
        <f>IF(G12&lt;=($B$1-$B$4-B95-B96),G12,($B$1-$B$4-B95-B96))</f>
        <v>#DIV/0!</v>
      </c>
      <c r="G13" s="26" t="e">
        <f t="shared" si="4"/>
        <v>#DIV/0!</v>
      </c>
      <c r="I13" s="25" t="s">
        <v>14</v>
      </c>
      <c r="J13" s="26" t="e">
        <f t="shared" si="1"/>
        <v>#DIV/0!</v>
      </c>
      <c r="K13" s="26" t="e">
        <f t="shared" si="2"/>
        <v>#DIV/0!</v>
      </c>
      <c r="M13" s="25" t="s">
        <v>14</v>
      </c>
      <c r="N13" s="26">
        <f>IF(O12&gt;'Payment Schedule'!$C$7,'Set Payment'!$C$7,0)</f>
        <v>0</v>
      </c>
      <c r="O13" s="27">
        <f t="shared" si="3"/>
        <v>0</v>
      </c>
    </row>
    <row r="14" spans="1:15">
      <c r="A14" s="22" t="s">
        <v>25</v>
      </c>
      <c r="B14" s="30" t="e">
        <f>J4</f>
        <v>#DIV/0!</v>
      </c>
      <c r="E14" s="25" t="s">
        <v>15</v>
      </c>
      <c r="F14" s="26" t="e">
        <f>IF(G13&lt;=($B$1-$B$4-B104-B105),G13,($B$1-$B$4-B104-B105))</f>
        <v>#DIV/0!</v>
      </c>
      <c r="G14" s="26" t="e">
        <f t="shared" si="4"/>
        <v>#DIV/0!</v>
      </c>
      <c r="I14" s="25" t="s">
        <v>15</v>
      </c>
      <c r="J14" s="26" t="e">
        <f t="shared" si="1"/>
        <v>#DIV/0!</v>
      </c>
      <c r="K14" s="26" t="e">
        <f t="shared" si="2"/>
        <v>#DIV/0!</v>
      </c>
      <c r="M14" s="25" t="s">
        <v>15</v>
      </c>
      <c r="N14" s="26">
        <f>IF(O13&gt;'Payment Schedule'!$C$7,'Set Payment'!$C$7,0)</f>
        <v>0</v>
      </c>
      <c r="O14" s="27">
        <f t="shared" si="3"/>
        <v>0</v>
      </c>
    </row>
    <row r="15" spans="1:15">
      <c r="A15" s="22" t="s">
        <v>26</v>
      </c>
      <c r="B15" s="30" t="e">
        <f>0.01*D8</f>
        <v>#DIV/0!</v>
      </c>
      <c r="E15" s="25" t="s">
        <v>37</v>
      </c>
      <c r="F15" s="26" t="e">
        <f>IF(G14&lt;=($B$1-$B$4-B113-B114),G14,($B$1-$B$4-B113-B114))</f>
        <v>#DIV/0!</v>
      </c>
      <c r="G15" s="26" t="e">
        <f t="shared" ref="G15:G20" si="5">G14-F15</f>
        <v>#DIV/0!</v>
      </c>
      <c r="I15" s="25" t="s">
        <v>37</v>
      </c>
      <c r="J15" s="26" t="e">
        <f t="shared" si="1"/>
        <v>#DIV/0!</v>
      </c>
      <c r="K15" s="26" t="e">
        <f t="shared" ref="K15:K20" si="6">K14-J15</f>
        <v>#DIV/0!</v>
      </c>
      <c r="M15" s="25" t="s">
        <v>37</v>
      </c>
      <c r="N15" s="26">
        <f>IF(O14&gt;'Payment Schedule'!$C$7,'Set Payment'!$C$7,0)</f>
        <v>0</v>
      </c>
      <c r="O15" s="27">
        <f t="shared" si="3"/>
        <v>0</v>
      </c>
    </row>
    <row r="16" spans="1:15">
      <c r="A16" s="22" t="s">
        <v>24</v>
      </c>
      <c r="B16" s="29" t="e">
        <f>F4</f>
        <v>#DIV/0!</v>
      </c>
      <c r="E16" s="25" t="s">
        <v>38</v>
      </c>
      <c r="F16" s="26" t="e">
        <f>IF(G15&lt;=($B$1-$B$4-B122-B123),G15,($B$1-$B$4-B122-B123))</f>
        <v>#DIV/0!</v>
      </c>
      <c r="G16" s="26" t="e">
        <f t="shared" si="5"/>
        <v>#DIV/0!</v>
      </c>
      <c r="I16" s="25" t="s">
        <v>38</v>
      </c>
      <c r="J16" s="26" t="e">
        <f t="shared" si="1"/>
        <v>#DIV/0!</v>
      </c>
      <c r="K16" s="26" t="e">
        <f t="shared" si="6"/>
        <v>#DIV/0!</v>
      </c>
      <c r="M16" s="25" t="s">
        <v>38</v>
      </c>
      <c r="N16" s="26">
        <f>IF(O15&gt;'Payment Schedule'!$C$7,'Set Payment'!$C$7,0)</f>
        <v>0</v>
      </c>
      <c r="O16" s="27">
        <f t="shared" si="3"/>
        <v>0</v>
      </c>
    </row>
    <row r="17" spans="1:15">
      <c r="A17" s="22" t="s">
        <v>5</v>
      </c>
      <c r="B17" s="29" t="e">
        <f>IF(($B$1-B13-B14-B15-B16)&gt;=D8,D8,($B$1-B13-B14-B15-B16))</f>
        <v>#DIV/0!</v>
      </c>
      <c r="C17" s="20" t="s">
        <v>6</v>
      </c>
      <c r="D17" s="30" t="e">
        <f>D8-B17</f>
        <v>#DIV/0!</v>
      </c>
      <c r="E17" s="25" t="s">
        <v>39</v>
      </c>
      <c r="F17" s="26" t="e">
        <f>IF(G16&lt;=($B$1-$B$4-B131-B132),G16,($B$1-$B$4-B131-B132))</f>
        <v>#DIV/0!</v>
      </c>
      <c r="G17" s="26" t="e">
        <f t="shared" si="5"/>
        <v>#DIV/0!</v>
      </c>
      <c r="H17" s="33"/>
      <c r="I17" s="25" t="s">
        <v>39</v>
      </c>
      <c r="J17" s="26" t="e">
        <f t="shared" si="1"/>
        <v>#DIV/0!</v>
      </c>
      <c r="K17" s="26" t="e">
        <f t="shared" si="6"/>
        <v>#DIV/0!</v>
      </c>
      <c r="M17" s="25" t="s">
        <v>39</v>
      </c>
      <c r="N17" s="26">
        <f>IF(O16&gt;'Payment Schedule'!$C$7,'Set Payment'!$C$7,0)</f>
        <v>0</v>
      </c>
      <c r="O17" s="27">
        <f t="shared" si="3"/>
        <v>0</v>
      </c>
    </row>
    <row r="18" spans="1:15" ht="12" thickBot="1">
      <c r="A18" s="31" t="s">
        <v>3</v>
      </c>
      <c r="B18" s="32" t="e">
        <f>SUM(B13:B17)</f>
        <v>#DIV/0!</v>
      </c>
      <c r="E18" s="25" t="s">
        <v>40</v>
      </c>
      <c r="F18" s="26" t="e">
        <f>IF(G17&lt;=($B$1-$B$4-B140-B141),G17,($B$1-$B$4-B140-B141))</f>
        <v>#DIV/0!</v>
      </c>
      <c r="G18" s="26" t="e">
        <f t="shared" si="5"/>
        <v>#DIV/0!</v>
      </c>
      <c r="I18" s="25" t="s">
        <v>40</v>
      </c>
      <c r="J18" s="26" t="e">
        <f t="shared" si="1"/>
        <v>#DIV/0!</v>
      </c>
      <c r="K18" s="26" t="e">
        <f t="shared" si="6"/>
        <v>#DIV/0!</v>
      </c>
      <c r="M18" s="25" t="s">
        <v>40</v>
      </c>
      <c r="N18" s="26">
        <f>IF(O17&gt;'Payment Schedule'!$C$7,'Set Payment'!$C$7,0)</f>
        <v>0</v>
      </c>
      <c r="O18" s="27">
        <f t="shared" si="3"/>
        <v>0</v>
      </c>
    </row>
    <row r="19" spans="1:15" ht="12" thickTop="1">
      <c r="B19" s="30"/>
      <c r="C19" s="34"/>
      <c r="D19" s="34"/>
      <c r="E19" s="25" t="s">
        <v>41</v>
      </c>
      <c r="F19" s="26" t="e">
        <f>IF(G18&lt;=($B$1-$B$4-B149-B150),G18,($B$1-$B$4-B149-B150))</f>
        <v>#DIV/0!</v>
      </c>
      <c r="G19" s="26" t="e">
        <f t="shared" si="5"/>
        <v>#DIV/0!</v>
      </c>
      <c r="I19" s="25" t="s">
        <v>41</v>
      </c>
      <c r="J19" s="26" t="e">
        <f t="shared" si="1"/>
        <v>#DIV/0!</v>
      </c>
      <c r="K19" s="26" t="e">
        <f t="shared" si="6"/>
        <v>#DIV/0!</v>
      </c>
      <c r="M19" s="25" t="s">
        <v>41</v>
      </c>
      <c r="N19" s="26">
        <f>IF(O18&gt;'Payment Schedule'!$C$7,'Set Payment'!$C$7,0)</f>
        <v>0</v>
      </c>
      <c r="O19" s="27">
        <f t="shared" si="3"/>
        <v>0</v>
      </c>
    </row>
    <row r="20" spans="1:15">
      <c r="B20" s="30"/>
      <c r="E20" s="25" t="s">
        <v>42</v>
      </c>
      <c r="F20" s="26" t="e">
        <f>IF(G19&lt;=($B$1-$B$4-B158-B159),G19,($B$1-$B$4-B158-B159))</f>
        <v>#DIV/0!</v>
      </c>
      <c r="G20" s="26" t="e">
        <f t="shared" si="5"/>
        <v>#DIV/0!</v>
      </c>
      <c r="I20" s="25" t="s">
        <v>42</v>
      </c>
      <c r="J20" s="26" t="e">
        <f t="shared" si="1"/>
        <v>#DIV/0!</v>
      </c>
      <c r="K20" s="26" t="e">
        <f t="shared" si="6"/>
        <v>#DIV/0!</v>
      </c>
      <c r="M20" s="25" t="s">
        <v>42</v>
      </c>
      <c r="N20" s="26">
        <f>IF(O19&gt;'Payment Schedule'!$C$7,'Set Payment'!$C$7,0)</f>
        <v>0</v>
      </c>
      <c r="O20" s="27">
        <f t="shared" si="3"/>
        <v>0</v>
      </c>
    </row>
    <row r="21" spans="1:15" ht="12" thickBot="1">
      <c r="A21" s="24" t="s">
        <v>4</v>
      </c>
      <c r="B21" s="30"/>
    </row>
    <row r="22" spans="1:15">
      <c r="A22" s="22" t="s">
        <v>33</v>
      </c>
      <c r="B22" s="28">
        <f>N5</f>
        <v>0</v>
      </c>
    </row>
    <row r="23" spans="1:15">
      <c r="A23" s="22" t="s">
        <v>25</v>
      </c>
      <c r="B23" s="30" t="e">
        <f>J5</f>
        <v>#DIV/0!</v>
      </c>
    </row>
    <row r="24" spans="1:15">
      <c r="A24" s="22" t="s">
        <v>26</v>
      </c>
      <c r="B24" s="30" t="e">
        <f>0.01*D17</f>
        <v>#DIV/0!</v>
      </c>
    </row>
    <row r="25" spans="1:15">
      <c r="A25" s="22" t="s">
        <v>24</v>
      </c>
      <c r="B25" s="29" t="e">
        <f>F5</f>
        <v>#DIV/0!</v>
      </c>
    </row>
    <row r="26" spans="1:15">
      <c r="A26" s="22" t="s">
        <v>5</v>
      </c>
      <c r="B26" s="29" t="e">
        <f>IF(($B$1-B22-B23-B24-B25)&gt;=D17,D17,($B$1-B22-B23-B24-B25))</f>
        <v>#DIV/0!</v>
      </c>
      <c r="C26" s="20" t="s">
        <v>6</v>
      </c>
      <c r="D26" s="30" t="e">
        <f>D17-B26</f>
        <v>#DIV/0!</v>
      </c>
    </row>
    <row r="27" spans="1:15" ht="12" thickBot="1">
      <c r="A27" s="31" t="s">
        <v>4</v>
      </c>
      <c r="B27" s="32" t="e">
        <f>SUM(B22:B26)</f>
        <v>#DIV/0!</v>
      </c>
    </row>
    <row r="28" spans="1:15" ht="12" thickTop="1">
      <c r="B28" s="30"/>
      <c r="F28" s="22"/>
      <c r="H28" s="20" t="s">
        <v>23</v>
      </c>
    </row>
    <row r="29" spans="1:15">
      <c r="B29" s="30"/>
      <c r="F29" s="18" t="s">
        <v>27</v>
      </c>
      <c r="G29" s="18"/>
      <c r="H29" s="20"/>
    </row>
    <row r="30" spans="1:15" ht="12" thickBot="1">
      <c r="A30" s="24" t="s">
        <v>7</v>
      </c>
      <c r="B30" s="30"/>
      <c r="F30" s="18" t="s">
        <v>0</v>
      </c>
      <c r="G30" s="20" t="e">
        <f>B9</f>
        <v>#DIV/0!</v>
      </c>
      <c r="H30" s="20"/>
    </row>
    <row r="31" spans="1:15">
      <c r="A31" s="22" t="s">
        <v>33</v>
      </c>
      <c r="B31" s="28">
        <f>N6</f>
        <v>0</v>
      </c>
      <c r="F31" s="18" t="s">
        <v>3</v>
      </c>
      <c r="G31" s="20" t="e">
        <f>B18</f>
        <v>#DIV/0!</v>
      </c>
      <c r="H31" s="20"/>
    </row>
    <row r="32" spans="1:15">
      <c r="A32" s="22" t="s">
        <v>25</v>
      </c>
      <c r="B32" s="30" t="e">
        <f>J6</f>
        <v>#DIV/0!</v>
      </c>
      <c r="F32" s="18" t="s">
        <v>4</v>
      </c>
      <c r="G32" s="20" t="e">
        <f>B27</f>
        <v>#DIV/0!</v>
      </c>
      <c r="H32" s="20"/>
    </row>
    <row r="33" spans="1:8">
      <c r="A33" s="22" t="s">
        <v>26</v>
      </c>
      <c r="B33" s="30" t="e">
        <f>0.01*D26</f>
        <v>#DIV/0!</v>
      </c>
      <c r="F33" s="18" t="s">
        <v>7</v>
      </c>
      <c r="G33" s="20" t="e">
        <f>B36</f>
        <v>#DIV/0!</v>
      </c>
    </row>
    <row r="34" spans="1:8">
      <c r="A34" s="22" t="s">
        <v>24</v>
      </c>
      <c r="B34" s="29" t="e">
        <f>F6</f>
        <v>#DIV/0!</v>
      </c>
      <c r="F34" s="18" t="s">
        <v>8</v>
      </c>
      <c r="G34" s="20" t="e">
        <f>B45</f>
        <v>#DIV/0!</v>
      </c>
    </row>
    <row r="35" spans="1:8">
      <c r="A35" s="22" t="s">
        <v>5</v>
      </c>
      <c r="B35" s="29" t="e">
        <f>IF(($B$1-B31-B32-B33-B34)&gt;=D26,D26,($B$1-B31-B32-B33-B34))</f>
        <v>#DIV/0!</v>
      </c>
      <c r="C35" s="20" t="s">
        <v>6</v>
      </c>
      <c r="D35" s="30" t="e">
        <f>D26-B35</f>
        <v>#DIV/0!</v>
      </c>
      <c r="F35" s="18" t="s">
        <v>9</v>
      </c>
      <c r="G35" s="20" t="e">
        <f>B54</f>
        <v>#DIV/0!</v>
      </c>
    </row>
    <row r="36" spans="1:8" ht="12" thickBot="1">
      <c r="A36" s="31" t="s">
        <v>7</v>
      </c>
      <c r="B36" s="32" t="e">
        <f>SUM(B31:B35)</f>
        <v>#DIV/0!</v>
      </c>
      <c r="F36" s="18" t="s">
        <v>10</v>
      </c>
      <c r="G36" s="20" t="e">
        <f>B63</f>
        <v>#DIV/0!</v>
      </c>
    </row>
    <row r="37" spans="1:8" ht="12" thickTop="1">
      <c r="B37" s="30"/>
      <c r="F37" s="18" t="s">
        <v>11</v>
      </c>
      <c r="G37" s="20" t="e">
        <f>B72</f>
        <v>#DIV/0!</v>
      </c>
    </row>
    <row r="38" spans="1:8">
      <c r="B38" s="30"/>
      <c r="F38" s="18" t="s">
        <v>12</v>
      </c>
      <c r="G38" s="20" t="e">
        <f>B81</f>
        <v>#DIV/0!</v>
      </c>
    </row>
    <row r="39" spans="1:8" ht="12" thickBot="1">
      <c r="A39" s="24" t="s">
        <v>8</v>
      </c>
      <c r="B39" s="30"/>
      <c r="F39" s="18" t="s">
        <v>13</v>
      </c>
      <c r="G39" s="20" t="e">
        <f>B90</f>
        <v>#DIV/0!</v>
      </c>
    </row>
    <row r="40" spans="1:8">
      <c r="A40" s="22" t="s">
        <v>33</v>
      </c>
      <c r="B40" s="28">
        <f>N7</f>
        <v>0</v>
      </c>
      <c r="F40" s="18" t="s">
        <v>14</v>
      </c>
      <c r="G40" s="20" t="e">
        <f>B99</f>
        <v>#DIV/0!</v>
      </c>
    </row>
    <row r="41" spans="1:8">
      <c r="A41" s="22" t="s">
        <v>25</v>
      </c>
      <c r="B41" s="30" t="e">
        <f>J7</f>
        <v>#DIV/0!</v>
      </c>
      <c r="F41" s="18" t="s">
        <v>15</v>
      </c>
      <c r="G41" s="20" t="e">
        <f>B108</f>
        <v>#DIV/0!</v>
      </c>
    </row>
    <row r="42" spans="1:8" ht="12" thickBot="1">
      <c r="A42" s="22" t="s">
        <v>26</v>
      </c>
      <c r="B42" s="30" t="e">
        <f>0.01*D35</f>
        <v>#DIV/0!</v>
      </c>
      <c r="C42" s="35"/>
      <c r="D42" s="35"/>
      <c r="F42" s="36" t="s">
        <v>28</v>
      </c>
      <c r="G42" s="37" t="e">
        <f>SUM(G30:G41)</f>
        <v>#DIV/0!</v>
      </c>
    </row>
    <row r="43" spans="1:8" ht="12" thickTop="1">
      <c r="A43" s="22" t="s">
        <v>24</v>
      </c>
      <c r="B43" s="29" t="e">
        <f>F7</f>
        <v>#DIV/0!</v>
      </c>
      <c r="C43" s="35"/>
      <c r="D43" s="35"/>
      <c r="F43" s="22"/>
      <c r="G43" s="22"/>
    </row>
    <row r="44" spans="1:8">
      <c r="A44" s="22" t="s">
        <v>5</v>
      </c>
      <c r="B44" s="29" t="e">
        <f>IF(($B$1-B40-B41-B42-B43)&gt;=D35,D35,($B$1-B40-B41-B42-B43))</f>
        <v>#DIV/0!</v>
      </c>
      <c r="C44" s="20" t="s">
        <v>6</v>
      </c>
      <c r="D44" s="30" t="e">
        <f>D35-B44</f>
        <v>#DIV/0!</v>
      </c>
      <c r="G44" s="22"/>
    </row>
    <row r="45" spans="1:8" ht="12" thickBot="1">
      <c r="A45" s="31" t="s">
        <v>8</v>
      </c>
      <c r="B45" s="32" t="e">
        <f>SUM(B40:B44)</f>
        <v>#DIV/0!</v>
      </c>
      <c r="F45" s="38" t="s">
        <v>32</v>
      </c>
      <c r="G45" s="22"/>
    </row>
    <row r="46" spans="1:8" ht="12" thickTop="1">
      <c r="B46" s="30"/>
      <c r="E46" s="39"/>
      <c r="F46" s="38" t="s">
        <v>34</v>
      </c>
      <c r="G46" s="22"/>
      <c r="H46" s="20">
        <f>B4+B13+B22+B31+B40+B49+B58+B67+B76+B85+B94+B103</f>
        <v>0</v>
      </c>
    </row>
    <row r="47" spans="1:8">
      <c r="B47" s="30"/>
      <c r="E47" s="39"/>
      <c r="F47" s="38" t="s">
        <v>25</v>
      </c>
      <c r="G47" s="22"/>
      <c r="H47" s="20" t="e">
        <f>B5+B14+B23+B32+B41+B50+B59+B68+B77+B86+B95+B104</f>
        <v>#DIV/0!</v>
      </c>
    </row>
    <row r="48" spans="1:8" ht="12" thickBot="1">
      <c r="A48" s="24" t="s">
        <v>9</v>
      </c>
      <c r="B48" s="30"/>
      <c r="F48" s="38" t="s">
        <v>35</v>
      </c>
      <c r="G48" s="22"/>
      <c r="H48" s="20" t="e">
        <f>B6+B15+B24+B33+B42+B51+B60+B69+B78+B87+B96+B105</f>
        <v>#DIV/0!</v>
      </c>
    </row>
    <row r="49" spans="1:8">
      <c r="A49" s="22" t="s">
        <v>33</v>
      </c>
      <c r="B49" s="28">
        <f>N8</f>
        <v>0</v>
      </c>
      <c r="F49" s="38" t="s">
        <v>36</v>
      </c>
      <c r="G49" s="22"/>
      <c r="H49" s="20" t="e">
        <f>B7+B16+B25+B34+B43+B52+B61+B70+B79+B88+B97+B106</f>
        <v>#DIV/0!</v>
      </c>
    </row>
    <row r="50" spans="1:8">
      <c r="A50" s="22" t="s">
        <v>25</v>
      </c>
      <c r="B50" s="30" t="e">
        <f>J8</f>
        <v>#DIV/0!</v>
      </c>
      <c r="F50" s="38" t="s">
        <v>5</v>
      </c>
      <c r="H50" s="20" t="e">
        <f>B8+B17+B26+B35+B44+B53+B62+B71+B80+B89+B98+B107</f>
        <v>#DIV/0!</v>
      </c>
    </row>
    <row r="51" spans="1:8" ht="12" thickBot="1">
      <c r="A51" s="22" t="s">
        <v>26</v>
      </c>
      <c r="B51" s="30" t="e">
        <f>0.01*D44</f>
        <v>#DIV/0!</v>
      </c>
      <c r="F51" s="38" t="s">
        <v>28</v>
      </c>
      <c r="G51" s="22"/>
      <c r="H51" s="37" t="e">
        <f>SUM(H46:H50)</f>
        <v>#DIV/0!</v>
      </c>
    </row>
    <row r="52" spans="1:8" ht="12" thickTop="1">
      <c r="A52" s="22" t="s">
        <v>24</v>
      </c>
      <c r="B52" s="29" t="e">
        <f>F8</f>
        <v>#DIV/0!</v>
      </c>
      <c r="C52" s="35"/>
      <c r="D52" s="35"/>
    </row>
    <row r="53" spans="1:8">
      <c r="A53" s="22" t="s">
        <v>5</v>
      </c>
      <c r="B53" s="29" t="e">
        <f>IF(($B$1-B49-B50-B51-B52)&gt;=D44,D44,($B$1-B49-B50-B51-B52))</f>
        <v>#DIV/0!</v>
      </c>
      <c r="C53" s="20" t="s">
        <v>6</v>
      </c>
      <c r="D53" s="30" t="e">
        <f>D44-B53</f>
        <v>#DIV/0!</v>
      </c>
    </row>
    <row r="54" spans="1:8" ht="12" thickBot="1">
      <c r="A54" s="31" t="s">
        <v>9</v>
      </c>
      <c r="B54" s="32" t="e">
        <f>SUM(B49:B53)</f>
        <v>#DIV/0!</v>
      </c>
      <c r="E54" s="39"/>
      <c r="F54" s="35"/>
      <c r="G54" s="35"/>
    </row>
    <row r="55" spans="1:8" ht="12" thickTop="1">
      <c r="B55" s="30"/>
    </row>
    <row r="56" spans="1:8">
      <c r="B56" s="30"/>
    </row>
    <row r="57" spans="1:8" ht="12" thickBot="1">
      <c r="A57" s="24" t="s">
        <v>10</v>
      </c>
      <c r="B57" s="30"/>
    </row>
    <row r="58" spans="1:8">
      <c r="A58" s="22" t="s">
        <v>33</v>
      </c>
      <c r="B58" s="28">
        <f>N9</f>
        <v>0</v>
      </c>
    </row>
    <row r="59" spans="1:8">
      <c r="A59" s="22" t="s">
        <v>25</v>
      </c>
      <c r="B59" s="30" t="e">
        <f>J9</f>
        <v>#DIV/0!</v>
      </c>
    </row>
    <row r="60" spans="1:8">
      <c r="A60" s="22" t="s">
        <v>26</v>
      </c>
      <c r="B60" s="30" t="e">
        <f>0.01*D53</f>
        <v>#DIV/0!</v>
      </c>
    </row>
    <row r="61" spans="1:8">
      <c r="A61" s="22" t="s">
        <v>24</v>
      </c>
      <c r="B61" s="29" t="e">
        <f>F9</f>
        <v>#DIV/0!</v>
      </c>
      <c r="C61" s="35"/>
      <c r="D61" s="35"/>
    </row>
    <row r="62" spans="1:8">
      <c r="A62" s="22" t="s">
        <v>5</v>
      </c>
      <c r="B62" s="29" t="e">
        <f>IF(($B$1-B58-B59-B60-B61)&gt;=D53,D53,($B$1-B58-B59-B60-B61))</f>
        <v>#DIV/0!</v>
      </c>
      <c r="C62" s="20" t="s">
        <v>6</v>
      </c>
      <c r="D62" s="30" t="e">
        <f>D53-B62</f>
        <v>#DIV/0!</v>
      </c>
      <c r="E62" s="39"/>
      <c r="F62" s="35"/>
      <c r="G62" s="35"/>
    </row>
    <row r="63" spans="1:8" ht="12" thickBot="1">
      <c r="A63" s="31" t="s">
        <v>10</v>
      </c>
      <c r="B63" s="32" t="e">
        <f>SUM(B58:B62)</f>
        <v>#DIV/0!</v>
      </c>
    </row>
    <row r="64" spans="1:8" ht="12" thickTop="1">
      <c r="B64" s="30"/>
    </row>
    <row r="65" spans="1:7">
      <c r="B65" s="30"/>
    </row>
    <row r="66" spans="1:7" ht="12" thickBot="1">
      <c r="A66" s="24" t="s">
        <v>11</v>
      </c>
      <c r="B66" s="30"/>
    </row>
    <row r="67" spans="1:7">
      <c r="A67" s="22" t="s">
        <v>33</v>
      </c>
      <c r="B67" s="28">
        <f>N10</f>
        <v>0</v>
      </c>
    </row>
    <row r="68" spans="1:7">
      <c r="A68" s="22" t="s">
        <v>25</v>
      </c>
      <c r="B68" s="30" t="e">
        <f>J10</f>
        <v>#DIV/0!</v>
      </c>
    </row>
    <row r="69" spans="1:7">
      <c r="A69" s="22" t="s">
        <v>26</v>
      </c>
      <c r="B69" s="30" t="e">
        <f>0.01*D62</f>
        <v>#DIV/0!</v>
      </c>
    </row>
    <row r="70" spans="1:7">
      <c r="A70" s="22" t="s">
        <v>24</v>
      </c>
      <c r="B70" s="29" t="e">
        <f>F10</f>
        <v>#DIV/0!</v>
      </c>
      <c r="C70" s="35"/>
      <c r="D70" s="35"/>
      <c r="E70" s="39"/>
      <c r="F70" s="35"/>
      <c r="G70" s="35"/>
    </row>
    <row r="71" spans="1:7">
      <c r="A71" s="22" t="s">
        <v>5</v>
      </c>
      <c r="B71" s="29" t="e">
        <f>IF(($B$1-B67-B68-B69-B70)&gt;=D62,D62,($B$1-B67-B68-B69-B70))</f>
        <v>#DIV/0!</v>
      </c>
      <c r="C71" s="20" t="s">
        <v>6</v>
      </c>
      <c r="D71" s="30" t="e">
        <f>D62-B71</f>
        <v>#DIV/0!</v>
      </c>
    </row>
    <row r="72" spans="1:7" ht="12" thickBot="1">
      <c r="A72" s="31" t="s">
        <v>11</v>
      </c>
      <c r="B72" s="32" t="e">
        <f>SUM(B67:B71)</f>
        <v>#DIV/0!</v>
      </c>
    </row>
    <row r="73" spans="1:7" ht="12" thickTop="1">
      <c r="B73" s="30"/>
    </row>
    <row r="74" spans="1:7">
      <c r="B74" s="30"/>
    </row>
    <row r="75" spans="1:7" ht="12" thickBot="1">
      <c r="A75" s="24" t="s">
        <v>12</v>
      </c>
      <c r="B75" s="30"/>
    </row>
    <row r="76" spans="1:7">
      <c r="A76" s="22" t="s">
        <v>33</v>
      </c>
      <c r="B76" s="28">
        <f>N11</f>
        <v>0</v>
      </c>
    </row>
    <row r="77" spans="1:7">
      <c r="A77" s="22" t="s">
        <v>25</v>
      </c>
      <c r="B77" s="30" t="e">
        <f>J11</f>
        <v>#DIV/0!</v>
      </c>
    </row>
    <row r="78" spans="1:7">
      <c r="A78" s="22" t="s">
        <v>26</v>
      </c>
      <c r="B78" s="30" t="e">
        <f>0.01*D71</f>
        <v>#DIV/0!</v>
      </c>
      <c r="E78" s="39"/>
      <c r="F78" s="35"/>
      <c r="G78" s="35"/>
    </row>
    <row r="79" spans="1:7">
      <c r="A79" s="22" t="s">
        <v>24</v>
      </c>
      <c r="B79" s="29" t="e">
        <f>F11</f>
        <v>#DIV/0!</v>
      </c>
      <c r="C79" s="35"/>
      <c r="D79" s="35"/>
    </row>
    <row r="80" spans="1:7">
      <c r="A80" s="22" t="s">
        <v>5</v>
      </c>
      <c r="B80" s="29" t="e">
        <f>IF(($B$1-B76-B77-B78-B79)&gt;=D71,D71,($B$1-B76-B77-B78-B79))</f>
        <v>#DIV/0!</v>
      </c>
      <c r="C80" s="20" t="s">
        <v>6</v>
      </c>
      <c r="D80" s="30" t="e">
        <f>D71-B80</f>
        <v>#DIV/0!</v>
      </c>
    </row>
    <row r="81" spans="1:7" ht="12" thickBot="1">
      <c r="A81" s="31" t="s">
        <v>12</v>
      </c>
      <c r="B81" s="32" t="e">
        <f>SUM(B76:B80)</f>
        <v>#DIV/0!</v>
      </c>
    </row>
    <row r="82" spans="1:7" ht="12" thickTop="1">
      <c r="B82" s="30"/>
    </row>
    <row r="83" spans="1:7">
      <c r="B83" s="30"/>
    </row>
    <row r="84" spans="1:7" ht="12" thickBot="1">
      <c r="A84" s="24" t="s">
        <v>13</v>
      </c>
      <c r="B84" s="30"/>
    </row>
    <row r="85" spans="1:7">
      <c r="A85" s="22" t="s">
        <v>33</v>
      </c>
      <c r="B85" s="28">
        <f>N12</f>
        <v>0</v>
      </c>
    </row>
    <row r="86" spans="1:7">
      <c r="A86" s="22" t="s">
        <v>25</v>
      </c>
      <c r="B86" s="30" t="e">
        <f>J12</f>
        <v>#DIV/0!</v>
      </c>
      <c r="E86" s="39"/>
      <c r="F86" s="35"/>
      <c r="G86" s="35"/>
    </row>
    <row r="87" spans="1:7">
      <c r="A87" s="22" t="s">
        <v>26</v>
      </c>
      <c r="B87" s="30" t="e">
        <f>0.01*D80</f>
        <v>#DIV/0!</v>
      </c>
    </row>
    <row r="88" spans="1:7">
      <c r="A88" s="22" t="s">
        <v>24</v>
      </c>
      <c r="B88" s="29" t="e">
        <f>F12</f>
        <v>#DIV/0!</v>
      </c>
      <c r="C88" s="35"/>
      <c r="D88" s="35"/>
    </row>
    <row r="89" spans="1:7">
      <c r="A89" s="22" t="s">
        <v>5</v>
      </c>
      <c r="B89" s="29" t="e">
        <f>IF(($B$1-B85-B86-B87-B88)&gt;=D80,D80,($B$1-B85-B86-B87-B88))</f>
        <v>#DIV/0!</v>
      </c>
      <c r="C89" s="20" t="s">
        <v>6</v>
      </c>
      <c r="D89" s="30" t="e">
        <f>D80-B89</f>
        <v>#DIV/0!</v>
      </c>
    </row>
    <row r="90" spans="1:7" ht="12" thickBot="1">
      <c r="A90" s="31" t="s">
        <v>13</v>
      </c>
      <c r="B90" s="32" t="e">
        <f>SUM(B85:B89)</f>
        <v>#DIV/0!</v>
      </c>
    </row>
    <row r="91" spans="1:7" ht="12" thickTop="1">
      <c r="B91" s="30"/>
    </row>
    <row r="92" spans="1:7">
      <c r="B92" s="30"/>
    </row>
    <row r="93" spans="1:7" ht="12" thickBot="1">
      <c r="A93" s="24" t="s">
        <v>14</v>
      </c>
      <c r="B93" s="30"/>
    </row>
    <row r="94" spans="1:7">
      <c r="A94" s="22" t="s">
        <v>33</v>
      </c>
      <c r="B94" s="28">
        <f>N13</f>
        <v>0</v>
      </c>
      <c r="E94" s="33"/>
      <c r="F94" s="34"/>
      <c r="G94" s="34"/>
    </row>
    <row r="95" spans="1:7">
      <c r="A95" s="22" t="s">
        <v>25</v>
      </c>
      <c r="B95" s="30" t="e">
        <f>J13</f>
        <v>#DIV/0!</v>
      </c>
    </row>
    <row r="96" spans="1:7">
      <c r="A96" s="22" t="s">
        <v>26</v>
      </c>
      <c r="B96" s="30" t="e">
        <f>0.01*D89</f>
        <v>#DIV/0!</v>
      </c>
    </row>
    <row r="97" spans="1:7">
      <c r="A97" s="22" t="s">
        <v>24</v>
      </c>
      <c r="B97" s="29" t="e">
        <f>F13</f>
        <v>#DIV/0!</v>
      </c>
      <c r="C97" s="35"/>
      <c r="D97" s="35"/>
    </row>
    <row r="98" spans="1:7">
      <c r="A98" s="22" t="s">
        <v>5</v>
      </c>
      <c r="B98" s="29" t="e">
        <f>IF(($B$1-B94-B95-B96-B97)&gt;=D89,D89,($B$1-B94-B95-B96-B97))</f>
        <v>#DIV/0!</v>
      </c>
      <c r="C98" s="20" t="s">
        <v>6</v>
      </c>
      <c r="D98" s="30" t="e">
        <f>D89-B98</f>
        <v>#DIV/0!</v>
      </c>
    </row>
    <row r="99" spans="1:7" s="40" customFormat="1" ht="12" thickBot="1">
      <c r="A99" s="31" t="s">
        <v>14</v>
      </c>
      <c r="B99" s="32" t="e">
        <f>SUM(B94:B98)</f>
        <v>#DIV/0!</v>
      </c>
      <c r="C99" s="20"/>
      <c r="D99" s="20"/>
      <c r="F99" s="41"/>
      <c r="G99" s="41"/>
    </row>
    <row r="100" spans="1:7" s="40" customFormat="1" ht="12" thickTop="1">
      <c r="A100" s="22"/>
      <c r="B100" s="30"/>
      <c r="C100" s="20"/>
      <c r="D100" s="20"/>
      <c r="F100" s="41"/>
      <c r="G100" s="41"/>
    </row>
    <row r="101" spans="1:7" s="40" customFormat="1">
      <c r="A101" s="22"/>
      <c r="B101" s="30"/>
      <c r="C101" s="20"/>
      <c r="D101" s="20"/>
      <c r="F101" s="41"/>
      <c r="G101" s="41"/>
    </row>
    <row r="102" spans="1:7" s="40" customFormat="1" ht="12" thickBot="1">
      <c r="A102" s="24" t="s">
        <v>15</v>
      </c>
      <c r="B102" s="30"/>
      <c r="C102" s="20"/>
      <c r="D102" s="20"/>
      <c r="F102" s="41"/>
      <c r="G102" s="41"/>
    </row>
    <row r="103" spans="1:7" s="40" customFormat="1">
      <c r="A103" s="22" t="s">
        <v>33</v>
      </c>
      <c r="B103" s="28">
        <f>N14</f>
        <v>0</v>
      </c>
      <c r="C103" s="20"/>
      <c r="D103" s="20"/>
      <c r="F103" s="41"/>
      <c r="G103" s="41"/>
    </row>
    <row r="104" spans="1:7" s="40" customFormat="1">
      <c r="A104" s="22" t="s">
        <v>25</v>
      </c>
      <c r="B104" s="30" t="e">
        <f>J14</f>
        <v>#DIV/0!</v>
      </c>
      <c r="C104" s="20"/>
      <c r="D104" s="20"/>
      <c r="F104" s="41"/>
      <c r="G104" s="41"/>
    </row>
    <row r="105" spans="1:7" s="40" customFormat="1">
      <c r="A105" s="22" t="s">
        <v>26</v>
      </c>
      <c r="B105" s="30" t="e">
        <f>0.01*D98</f>
        <v>#DIV/0!</v>
      </c>
      <c r="C105" s="20"/>
      <c r="D105" s="20"/>
      <c r="F105" s="41"/>
      <c r="G105" s="41"/>
    </row>
    <row r="106" spans="1:7" s="40" customFormat="1">
      <c r="A106" s="22" t="s">
        <v>24</v>
      </c>
      <c r="B106" s="29" t="e">
        <f>F14</f>
        <v>#DIV/0!</v>
      </c>
      <c r="C106" s="34"/>
      <c r="D106" s="34"/>
      <c r="F106" s="41"/>
      <c r="G106" s="41"/>
    </row>
    <row r="107" spans="1:7" s="40" customFormat="1">
      <c r="A107" s="22" t="s">
        <v>5</v>
      </c>
      <c r="B107" s="29" t="e">
        <f>IF(($B$1-B103-B104-B105-B106)&gt;=D98,D98,($B$1-B103-B104-B105-B106))</f>
        <v>#DIV/0!</v>
      </c>
      <c r="C107" s="20" t="s">
        <v>6</v>
      </c>
      <c r="D107" s="30" t="e">
        <f>D98-B107</f>
        <v>#DIV/0!</v>
      </c>
      <c r="F107" s="41"/>
      <c r="G107" s="41"/>
    </row>
    <row r="108" spans="1:7" s="40" customFormat="1" ht="12" thickBot="1">
      <c r="A108" s="31" t="s">
        <v>15</v>
      </c>
      <c r="B108" s="32" t="e">
        <f>SUM(B103:B107)</f>
        <v>#DIV/0!</v>
      </c>
      <c r="C108" s="20"/>
      <c r="D108" s="20"/>
      <c r="F108" s="41"/>
      <c r="G108" s="41"/>
    </row>
    <row r="109" spans="1:7" s="40" customFormat="1" ht="12" thickTop="1">
      <c r="A109" s="22"/>
      <c r="B109" s="20"/>
      <c r="C109" s="20"/>
      <c r="D109" s="20"/>
      <c r="F109" s="41"/>
      <c r="G109" s="41"/>
    </row>
    <row r="110" spans="1:7" s="40" customFormat="1">
      <c r="A110" s="22"/>
      <c r="B110" s="20"/>
      <c r="C110" s="20"/>
      <c r="D110" s="20"/>
      <c r="F110" s="41"/>
      <c r="G110" s="41"/>
    </row>
    <row r="111" spans="1:7" s="40" customFormat="1" ht="12" thickBot="1">
      <c r="A111" s="24" t="s">
        <v>37</v>
      </c>
      <c r="B111" s="30"/>
      <c r="C111" s="20"/>
      <c r="D111" s="20"/>
      <c r="F111" s="41"/>
      <c r="G111" s="41"/>
    </row>
    <row r="112" spans="1:7" s="40" customFormat="1">
      <c r="A112" s="22" t="s">
        <v>33</v>
      </c>
      <c r="B112" s="28">
        <f>N15</f>
        <v>0</v>
      </c>
      <c r="C112" s="20"/>
      <c r="D112" s="20"/>
      <c r="F112" s="41"/>
      <c r="G112" s="41"/>
    </row>
    <row r="113" spans="1:7" s="40" customFormat="1">
      <c r="A113" s="22" t="s">
        <v>25</v>
      </c>
      <c r="B113" s="30" t="e">
        <f>J15</f>
        <v>#DIV/0!</v>
      </c>
      <c r="C113" s="20"/>
      <c r="D113" s="20"/>
      <c r="F113" s="41"/>
      <c r="G113" s="41"/>
    </row>
    <row r="114" spans="1:7" s="40" customFormat="1">
      <c r="A114" s="22" t="s">
        <v>26</v>
      </c>
      <c r="B114" s="30" t="e">
        <f>0.01*D107</f>
        <v>#DIV/0!</v>
      </c>
      <c r="C114" s="20"/>
      <c r="D114" s="20"/>
      <c r="F114" s="41"/>
      <c r="G114" s="41"/>
    </row>
    <row r="115" spans="1:7" s="40" customFormat="1">
      <c r="A115" s="22" t="s">
        <v>24</v>
      </c>
      <c r="B115" s="29" t="e">
        <f>F15</f>
        <v>#DIV/0!</v>
      </c>
      <c r="C115" s="34"/>
      <c r="D115" s="34"/>
      <c r="F115" s="41"/>
      <c r="G115" s="41"/>
    </row>
    <row r="116" spans="1:7" s="40" customFormat="1">
      <c r="A116" s="22" t="s">
        <v>5</v>
      </c>
      <c r="B116" s="29" t="e">
        <f>IF(($B$1-B112-B113-B114-B115)&gt;=D107,D107,($B$1-B112-B113-B114-B115))</f>
        <v>#DIV/0!</v>
      </c>
      <c r="C116" s="20" t="s">
        <v>6</v>
      </c>
      <c r="D116" s="30" t="e">
        <f>D107-B116</f>
        <v>#DIV/0!</v>
      </c>
      <c r="F116" s="41"/>
      <c r="G116" s="41"/>
    </row>
    <row r="117" spans="1:7" s="40" customFormat="1" ht="12" thickBot="1">
      <c r="A117" s="31" t="s">
        <v>37</v>
      </c>
      <c r="B117" s="32" t="e">
        <f>SUM(B112:B116)</f>
        <v>#DIV/0!</v>
      </c>
      <c r="C117" s="20"/>
      <c r="D117" s="20"/>
      <c r="F117" s="41"/>
      <c r="G117" s="41"/>
    </row>
    <row r="118" spans="1:7" s="40" customFormat="1" ht="12" thickTop="1">
      <c r="B118" s="41"/>
      <c r="C118" s="41"/>
      <c r="D118" s="41"/>
      <c r="F118" s="41"/>
      <c r="G118" s="41"/>
    </row>
    <row r="119" spans="1:7" s="40" customFormat="1">
      <c r="B119" s="41"/>
      <c r="C119" s="41"/>
      <c r="D119" s="41"/>
      <c r="F119" s="41"/>
      <c r="G119" s="41"/>
    </row>
    <row r="120" spans="1:7" s="40" customFormat="1" ht="12" thickBot="1">
      <c r="A120" s="24" t="s">
        <v>38</v>
      </c>
      <c r="B120" s="30"/>
      <c r="C120" s="20"/>
      <c r="D120" s="20"/>
      <c r="F120" s="41"/>
      <c r="G120" s="41"/>
    </row>
    <row r="121" spans="1:7" s="40" customFormat="1">
      <c r="A121" s="22" t="s">
        <v>33</v>
      </c>
      <c r="B121" s="28">
        <f>N16</f>
        <v>0</v>
      </c>
      <c r="C121" s="20"/>
      <c r="D121" s="20"/>
      <c r="F121" s="41"/>
      <c r="G121" s="41"/>
    </row>
    <row r="122" spans="1:7" s="40" customFormat="1">
      <c r="A122" s="22" t="s">
        <v>25</v>
      </c>
      <c r="B122" s="30" t="e">
        <f>J16</f>
        <v>#DIV/0!</v>
      </c>
      <c r="C122" s="20"/>
      <c r="D122" s="20"/>
      <c r="F122" s="41"/>
      <c r="G122" s="41"/>
    </row>
    <row r="123" spans="1:7" s="40" customFormat="1">
      <c r="A123" s="22" t="s">
        <v>26</v>
      </c>
      <c r="B123" s="30" t="e">
        <f>0.01*D116</f>
        <v>#DIV/0!</v>
      </c>
      <c r="C123" s="20"/>
      <c r="D123" s="20"/>
      <c r="F123" s="41"/>
      <c r="G123" s="41"/>
    </row>
    <row r="124" spans="1:7" s="40" customFormat="1">
      <c r="A124" s="22" t="s">
        <v>24</v>
      </c>
      <c r="B124" s="29" t="e">
        <f>F16</f>
        <v>#DIV/0!</v>
      </c>
      <c r="C124" s="34"/>
      <c r="D124" s="34"/>
      <c r="F124" s="41"/>
      <c r="G124" s="41"/>
    </row>
    <row r="125" spans="1:7" s="40" customFormat="1">
      <c r="A125" s="22" t="s">
        <v>5</v>
      </c>
      <c r="B125" s="29" t="e">
        <f>IF(($B$1-B121-B122-B123-B124)&gt;=D116,D116,($B$1-B121-B122-B123-B124))</f>
        <v>#DIV/0!</v>
      </c>
      <c r="C125" s="20" t="s">
        <v>6</v>
      </c>
      <c r="D125" s="30" t="e">
        <f>D116-B125</f>
        <v>#DIV/0!</v>
      </c>
      <c r="F125" s="41"/>
      <c r="G125" s="41"/>
    </row>
    <row r="126" spans="1:7" s="40" customFormat="1" ht="12" thickBot="1">
      <c r="A126" s="31" t="s">
        <v>38</v>
      </c>
      <c r="B126" s="32" t="e">
        <f>SUM(B121:B125)</f>
        <v>#DIV/0!</v>
      </c>
      <c r="C126" s="20"/>
      <c r="D126" s="20"/>
      <c r="F126" s="41"/>
      <c r="G126" s="41"/>
    </row>
    <row r="127" spans="1:7" ht="12" thickTop="1">
      <c r="A127" s="40"/>
      <c r="B127" s="41"/>
      <c r="C127" s="41"/>
      <c r="D127" s="41"/>
    </row>
    <row r="128" spans="1:7">
      <c r="A128" s="40"/>
      <c r="B128" s="41"/>
      <c r="C128" s="41"/>
      <c r="D128" s="41"/>
    </row>
    <row r="129" spans="1:7" s="40" customFormat="1" ht="12" thickBot="1">
      <c r="A129" s="24" t="s">
        <v>39</v>
      </c>
      <c r="B129" s="30"/>
      <c r="C129" s="20"/>
      <c r="D129" s="20"/>
      <c r="F129" s="41"/>
      <c r="G129" s="41"/>
    </row>
    <row r="130" spans="1:7" s="40" customFormat="1">
      <c r="A130" s="22" t="s">
        <v>33</v>
      </c>
      <c r="B130" s="28">
        <f>N17</f>
        <v>0</v>
      </c>
      <c r="C130" s="20"/>
      <c r="D130" s="20"/>
      <c r="F130" s="41"/>
      <c r="G130" s="41"/>
    </row>
    <row r="131" spans="1:7" s="40" customFormat="1">
      <c r="A131" s="22" t="s">
        <v>25</v>
      </c>
      <c r="B131" s="30" t="e">
        <f>J17</f>
        <v>#DIV/0!</v>
      </c>
      <c r="C131" s="20"/>
      <c r="D131" s="20"/>
      <c r="F131" s="41"/>
      <c r="G131" s="41"/>
    </row>
    <row r="132" spans="1:7" s="40" customFormat="1">
      <c r="A132" s="22" t="s">
        <v>26</v>
      </c>
      <c r="B132" s="30" t="e">
        <f>0.01*D125</f>
        <v>#DIV/0!</v>
      </c>
      <c r="C132" s="20"/>
      <c r="D132" s="20"/>
      <c r="F132" s="41"/>
      <c r="G132" s="41"/>
    </row>
    <row r="133" spans="1:7" s="40" customFormat="1">
      <c r="A133" s="22" t="s">
        <v>24</v>
      </c>
      <c r="B133" s="29" t="e">
        <f>F17</f>
        <v>#DIV/0!</v>
      </c>
      <c r="C133" s="34"/>
      <c r="D133" s="34"/>
      <c r="F133" s="41"/>
      <c r="G133" s="41"/>
    </row>
    <row r="134" spans="1:7" s="40" customFormat="1">
      <c r="A134" s="22" t="s">
        <v>5</v>
      </c>
      <c r="B134" s="29" t="e">
        <f>IF(($B$1-B130-B131-B132-B133)&gt;=D125,D125,($B$1-B130-B131-B132-B133))</f>
        <v>#DIV/0!</v>
      </c>
      <c r="C134" s="20" t="s">
        <v>6</v>
      </c>
      <c r="D134" s="30" t="e">
        <f>D125-B134</f>
        <v>#DIV/0!</v>
      </c>
      <c r="F134" s="41"/>
      <c r="G134" s="41"/>
    </row>
    <row r="135" spans="1:7" s="40" customFormat="1" ht="12" thickBot="1">
      <c r="A135" s="31" t="s">
        <v>39</v>
      </c>
      <c r="B135" s="32" t="e">
        <f>SUM(B130:B134)</f>
        <v>#DIV/0!</v>
      </c>
      <c r="C135" s="20"/>
      <c r="D135" s="20"/>
      <c r="F135" s="41"/>
      <c r="G135" s="41"/>
    </row>
    <row r="136" spans="1:7" ht="12" thickTop="1">
      <c r="A136" s="40"/>
      <c r="B136" s="41"/>
      <c r="C136" s="41"/>
      <c r="D136" s="41"/>
    </row>
    <row r="138" spans="1:7" s="40" customFormat="1" ht="12" thickBot="1">
      <c r="A138" s="24" t="s">
        <v>40</v>
      </c>
      <c r="B138" s="30"/>
      <c r="C138" s="20"/>
      <c r="D138" s="20"/>
      <c r="F138" s="41"/>
      <c r="G138" s="41"/>
    </row>
    <row r="139" spans="1:7" s="40" customFormat="1">
      <c r="A139" s="22" t="s">
        <v>33</v>
      </c>
      <c r="B139" s="28">
        <f>N18</f>
        <v>0</v>
      </c>
      <c r="C139" s="20"/>
      <c r="D139" s="20"/>
      <c r="F139" s="41"/>
      <c r="G139" s="41"/>
    </row>
    <row r="140" spans="1:7" s="40" customFormat="1">
      <c r="A140" s="22" t="s">
        <v>25</v>
      </c>
      <c r="B140" s="30" t="e">
        <f>J18</f>
        <v>#DIV/0!</v>
      </c>
      <c r="C140" s="20"/>
      <c r="D140" s="20"/>
      <c r="F140" s="41"/>
      <c r="G140" s="41"/>
    </row>
    <row r="141" spans="1:7" s="40" customFormat="1">
      <c r="A141" s="22" t="s">
        <v>26</v>
      </c>
      <c r="B141" s="30" t="e">
        <f>0.01*D134</f>
        <v>#DIV/0!</v>
      </c>
      <c r="C141" s="20"/>
      <c r="D141" s="20"/>
      <c r="F141" s="41"/>
      <c r="G141" s="41"/>
    </row>
    <row r="142" spans="1:7" s="40" customFormat="1">
      <c r="A142" s="22" t="s">
        <v>24</v>
      </c>
      <c r="B142" s="29" t="e">
        <f>F18</f>
        <v>#DIV/0!</v>
      </c>
      <c r="C142" s="34"/>
      <c r="D142" s="34"/>
      <c r="F142" s="41"/>
      <c r="G142" s="41"/>
    </row>
    <row r="143" spans="1:7" s="40" customFormat="1">
      <c r="A143" s="22" t="s">
        <v>5</v>
      </c>
      <c r="B143" s="29" t="e">
        <f>IF(($B$1-B139-B140-B141-B142)&gt;=D134,D134,($B$1-B139-B140-B141-B142))</f>
        <v>#DIV/0!</v>
      </c>
      <c r="C143" s="20" t="s">
        <v>6</v>
      </c>
      <c r="D143" s="30" t="e">
        <f>D134-B143</f>
        <v>#DIV/0!</v>
      </c>
      <c r="F143" s="41"/>
      <c r="G143" s="41"/>
    </row>
    <row r="144" spans="1:7" s="40" customFormat="1" ht="12" thickBot="1">
      <c r="A144" s="31" t="s">
        <v>40</v>
      </c>
      <c r="B144" s="32" t="e">
        <f>SUM(B139:B143)</f>
        <v>#DIV/0!</v>
      </c>
      <c r="C144" s="20"/>
      <c r="D144" s="20"/>
      <c r="F144" s="41"/>
      <c r="G144" s="41"/>
    </row>
    <row r="145" spans="1:7" ht="12" thickTop="1"/>
    <row r="147" spans="1:7" s="40" customFormat="1" ht="12" thickBot="1">
      <c r="A147" s="24" t="s">
        <v>41</v>
      </c>
      <c r="B147" s="30"/>
      <c r="C147" s="20"/>
      <c r="D147" s="20"/>
      <c r="F147" s="41"/>
      <c r="G147" s="41"/>
    </row>
    <row r="148" spans="1:7" s="40" customFormat="1">
      <c r="A148" s="22" t="s">
        <v>33</v>
      </c>
      <c r="B148" s="28">
        <f>N19</f>
        <v>0</v>
      </c>
      <c r="C148" s="20"/>
      <c r="D148" s="20"/>
      <c r="F148" s="41"/>
      <c r="G148" s="41"/>
    </row>
    <row r="149" spans="1:7" s="40" customFormat="1">
      <c r="A149" s="22" t="s">
        <v>25</v>
      </c>
      <c r="B149" s="30" t="e">
        <f>J19</f>
        <v>#DIV/0!</v>
      </c>
      <c r="C149" s="20"/>
      <c r="D149" s="20"/>
      <c r="F149" s="41"/>
      <c r="G149" s="41"/>
    </row>
    <row r="150" spans="1:7" s="40" customFormat="1">
      <c r="A150" s="22" t="s">
        <v>26</v>
      </c>
      <c r="B150" s="30" t="e">
        <f>0.01*D143</f>
        <v>#DIV/0!</v>
      </c>
      <c r="C150" s="20"/>
      <c r="D150" s="20"/>
      <c r="F150" s="41"/>
      <c r="G150" s="41"/>
    </row>
    <row r="151" spans="1:7" s="40" customFormat="1">
      <c r="A151" s="22" t="s">
        <v>24</v>
      </c>
      <c r="B151" s="29" t="e">
        <f>F19</f>
        <v>#DIV/0!</v>
      </c>
      <c r="C151" s="34"/>
      <c r="D151" s="34"/>
      <c r="F151" s="41"/>
      <c r="G151" s="41"/>
    </row>
    <row r="152" spans="1:7" s="40" customFormat="1">
      <c r="A152" s="22" t="s">
        <v>5</v>
      </c>
      <c r="B152" s="29" t="e">
        <f>IF(($B$1-B148-B149-B150-B151)&gt;=D143,D143,($B$1-B148-B149-B150-B151))</f>
        <v>#DIV/0!</v>
      </c>
      <c r="C152" s="20" t="s">
        <v>6</v>
      </c>
      <c r="D152" s="30" t="e">
        <f>D143-B152</f>
        <v>#DIV/0!</v>
      </c>
      <c r="F152" s="41"/>
      <c r="G152" s="41"/>
    </row>
    <row r="153" spans="1:7" s="40" customFormat="1" ht="12" thickBot="1">
      <c r="A153" s="31" t="s">
        <v>41</v>
      </c>
      <c r="B153" s="32" t="e">
        <f>SUM(B148:B152)</f>
        <v>#DIV/0!</v>
      </c>
      <c r="C153" s="20"/>
      <c r="D153" s="20"/>
      <c r="F153" s="41"/>
      <c r="G153" s="41"/>
    </row>
    <row r="154" spans="1:7" ht="12" thickTop="1"/>
    <row r="156" spans="1:7" s="40" customFormat="1" ht="12" thickBot="1">
      <c r="A156" s="24" t="s">
        <v>42</v>
      </c>
      <c r="B156" s="30"/>
      <c r="C156" s="20"/>
      <c r="D156" s="20"/>
      <c r="F156" s="41"/>
      <c r="G156" s="41"/>
    </row>
    <row r="157" spans="1:7" s="40" customFormat="1">
      <c r="A157" s="22" t="s">
        <v>33</v>
      </c>
      <c r="B157" s="28">
        <f>N20</f>
        <v>0</v>
      </c>
      <c r="C157" s="20"/>
      <c r="D157" s="20"/>
      <c r="F157" s="41"/>
      <c r="G157" s="41"/>
    </row>
    <row r="158" spans="1:7" s="40" customFormat="1">
      <c r="A158" s="22" t="s">
        <v>25</v>
      </c>
      <c r="B158" s="30" t="e">
        <f>J20</f>
        <v>#DIV/0!</v>
      </c>
      <c r="C158" s="20"/>
      <c r="D158" s="20"/>
      <c r="F158" s="41"/>
      <c r="G158" s="41"/>
    </row>
    <row r="159" spans="1:7" s="40" customFormat="1">
      <c r="A159" s="22" t="s">
        <v>26</v>
      </c>
      <c r="B159" s="30" t="e">
        <f>0.01*D152</f>
        <v>#DIV/0!</v>
      </c>
      <c r="C159" s="20"/>
      <c r="D159" s="20"/>
      <c r="F159" s="41"/>
      <c r="G159" s="41"/>
    </row>
    <row r="160" spans="1:7" s="40" customFormat="1">
      <c r="A160" s="22" t="s">
        <v>24</v>
      </c>
      <c r="B160" s="29" t="e">
        <f>F20</f>
        <v>#DIV/0!</v>
      </c>
      <c r="C160" s="34"/>
      <c r="D160" s="34"/>
      <c r="F160" s="41"/>
      <c r="G160" s="41"/>
    </row>
    <row r="161" spans="1:7" s="40" customFormat="1">
      <c r="A161" s="22" t="s">
        <v>5</v>
      </c>
      <c r="B161" s="29" t="e">
        <f>IF(($B$1-B157-B158-B159-B160)&gt;=D152,D152,($B$1-B157-B158-B159-B160))</f>
        <v>#DIV/0!</v>
      </c>
      <c r="C161" s="20" t="s">
        <v>6</v>
      </c>
      <c r="D161" s="30" t="e">
        <f>D152-B161</f>
        <v>#DIV/0!</v>
      </c>
      <c r="F161" s="41"/>
      <c r="G161" s="41"/>
    </row>
    <row r="162" spans="1:7" s="40" customFormat="1" ht="12" thickBot="1">
      <c r="A162" s="31" t="s">
        <v>42</v>
      </c>
      <c r="B162" s="32" t="e">
        <f>SUM(B157:B161)</f>
        <v>#DIV/0!</v>
      </c>
      <c r="C162" s="20"/>
      <c r="D162" s="20"/>
      <c r="F162" s="41"/>
      <c r="G162" s="41"/>
    </row>
    <row r="163" spans="1:7" ht="12" thickTop="1"/>
  </sheetData>
  <mergeCells count="3">
    <mergeCell ref="E1:F2"/>
    <mergeCell ref="I1:J2"/>
    <mergeCell ref="M1:N2"/>
  </mergeCells>
  <pageMargins left="0.25" right="0.25" top="0.25" bottom="0.25" header="0" footer="0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86BAC5C119EB4EB6212802C45BF0E8" ma:contentTypeVersion="3" ma:contentTypeDescription="Create a new document." ma:contentTypeScope="" ma:versionID="8e01eab6b792de232f24f5877f7e0034">
  <xsd:schema xmlns:xsd="http://www.w3.org/2001/XMLSchema" xmlns:xs="http://www.w3.org/2001/XMLSchema" xmlns:p="http://schemas.microsoft.com/office/2006/metadata/properties" xmlns:ns1="http://schemas.microsoft.com/sharepoint/v3" xmlns:ns2="f94b9277-b0a3-4d91-bade-04ea91219630" targetNamespace="http://schemas.microsoft.com/office/2006/metadata/properties" ma:root="true" ma:fieldsID="777e2631990641258cef9b775d4e202b" ns1:_="" ns2:_="">
    <xsd:import namespace="http://schemas.microsoft.com/sharepoint/v3"/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ax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Type" ma:index="10" nillable="true" ma:displayName="Tax Type" ma:list="{a499e157-f90d-4867-adae-51d6838e018c}" ma:internalName="Tax_x0020_Type" ma:showField="Title" ma:web="f94b9277-b0a3-4d91-bade-04ea91219630">
      <xsd:simpleType>
        <xsd:restriction base="dms:Lookup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Type xmlns="f94b9277-b0a3-4d91-bade-04ea91219630">12</Tax_x0020_Type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5D79ACE-3F95-40C3-B1BE-5332AFB3AE0E}"/>
</file>

<file path=customXml/itemProps2.xml><?xml version="1.0" encoding="utf-8"?>
<ds:datastoreItem xmlns:ds="http://schemas.openxmlformats.org/officeDocument/2006/customXml" ds:itemID="{73553B94-EC7F-43C6-A053-55C770A0BF43}"/>
</file>

<file path=customXml/itemProps3.xml><?xml version="1.0" encoding="utf-8"?>
<ds:datastoreItem xmlns:ds="http://schemas.openxmlformats.org/officeDocument/2006/customXml" ds:itemID="{3BE5C940-54AD-4304-879D-3C8215DE84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Set Payment</vt:lpstr>
      <vt:lpstr>Payment Schedule</vt:lpstr>
      <vt:lpstr>'Payment Schedule'!Print_Area</vt:lpstr>
    </vt:vector>
  </TitlesOfParts>
  <Company>Commonwealth Office of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rev4427</dc:creator>
  <cp:lastModifiedBy>Janie Patterson</cp:lastModifiedBy>
  <cp:lastPrinted>2013-05-02T14:44:16Z</cp:lastPrinted>
  <dcterms:created xsi:type="dcterms:W3CDTF">2013-01-02T13:27:24Z</dcterms:created>
  <dcterms:modified xsi:type="dcterms:W3CDTF">2013-05-02T18:28:02Z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0x010100B086BAC5C119EB4EB6212802C45BF0E8</vt:lpwstr>
  </property>
</Properties>
</file>